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hen\Documents\LABS\100\current\"/>
    </mc:Choice>
  </mc:AlternateContent>
  <workbookProtection workbookAlgorithmName="SHA-512" workbookHashValue="7LoJfLMFiH3SfIuxum4WC6E/52d8gt8G1cmed71FIl6BHWyxCIaMvzMwgNxv368TLzfp5eS40hf07sJcUI0Cuw==" workbookSaltValue="wjSutGQ5i5gysoZ0pD2P4A==" workbookSpinCount="100000" lockStructure="1"/>
  <bookViews>
    <workbookView xWindow="480" yWindow="300" windowWidth="11115" windowHeight="6915"/>
  </bookViews>
  <sheets>
    <sheet name="Data Sheet" sheetId="1" r:id="rId1"/>
  </sheets>
  <calcPr calcId="162913"/>
</workbook>
</file>

<file path=xl/calcChain.xml><?xml version="1.0" encoding="utf-8"?>
<calcChain xmlns="http://schemas.openxmlformats.org/spreadsheetml/2006/main">
  <c r="BB28" i="1" l="1"/>
  <c r="AH28" i="1"/>
  <c r="AH29" i="1" s="1"/>
  <c r="AH30" i="1" s="1"/>
  <c r="K7" i="1"/>
  <c r="U25" i="1"/>
  <c r="AO25" i="1" s="1"/>
  <c r="U23" i="1"/>
  <c r="AO23" i="1" s="1"/>
  <c r="U21" i="1"/>
  <c r="AO21" i="1" s="1"/>
  <c r="U19" i="1"/>
  <c r="AO19" i="1" s="1"/>
  <c r="U17" i="1"/>
  <c r="AO17" i="1" s="1"/>
  <c r="U15" i="1"/>
  <c r="AO15" i="1" s="1"/>
  <c r="U13" i="1"/>
  <c r="AO13" i="1" s="1"/>
  <c r="U11" i="1"/>
  <c r="AO11" i="1" s="1"/>
  <c r="U9" i="1"/>
  <c r="AO9" i="1" s="1"/>
  <c r="U7" i="1"/>
  <c r="AO7" i="1" s="1"/>
  <c r="AY25" i="1"/>
  <c r="BC26" i="1" s="1"/>
  <c r="AY23" i="1"/>
  <c r="BC24" i="1" s="1"/>
  <c r="AY21" i="1"/>
  <c r="BC21" i="1" s="1"/>
  <c r="AY19" i="1"/>
  <c r="BB19" i="1" s="1"/>
  <c r="AY17" i="1"/>
  <c r="BC18" i="1" s="1"/>
  <c r="AV18" i="1" s="1"/>
  <c r="BE18" i="1" s="1"/>
  <c r="AY15" i="1"/>
  <c r="BB15" i="1" s="1"/>
  <c r="AY13" i="1"/>
  <c r="BC14" i="1" s="1"/>
  <c r="AY11" i="1"/>
  <c r="BC12" i="1" s="1"/>
  <c r="AY9" i="1"/>
  <c r="BC10" i="1" s="1"/>
  <c r="AV10" i="1" s="1"/>
  <c r="BE10" i="1" s="1"/>
  <c r="AY7" i="1"/>
  <c r="AE25" i="1"/>
  <c r="AI25" i="1" s="1"/>
  <c r="AE23" i="1"/>
  <c r="AH23" i="1" s="1"/>
  <c r="AE21" i="1"/>
  <c r="AI21" i="1" s="1"/>
  <c r="AH21" i="1"/>
  <c r="AE19" i="1"/>
  <c r="AI19" i="1" s="1"/>
  <c r="AE17" i="1"/>
  <c r="AH17" i="1" s="1"/>
  <c r="AE15" i="1"/>
  <c r="AH15" i="1" s="1"/>
  <c r="AE13" i="1"/>
  <c r="AI13" i="1" s="1"/>
  <c r="AE11" i="1"/>
  <c r="AH11" i="1" s="1"/>
  <c r="AE9" i="1"/>
  <c r="AH9" i="1" s="1"/>
  <c r="AE7" i="1"/>
  <c r="AD7" i="1" s="1"/>
  <c r="BB21" i="1"/>
  <c r="AI15" i="1"/>
  <c r="N28" i="1"/>
  <c r="N29" i="1" s="1"/>
  <c r="K25" i="1"/>
  <c r="O26" i="1" s="1"/>
  <c r="K23" i="1"/>
  <c r="N23" i="1" s="1"/>
  <c r="K21" i="1"/>
  <c r="O22" i="1" s="1"/>
  <c r="K19" i="1"/>
  <c r="O19" i="1" s="1"/>
  <c r="K17" i="1"/>
  <c r="O18" i="1" s="1"/>
  <c r="K15" i="1"/>
  <c r="O16" i="1" s="1"/>
  <c r="K13" i="1"/>
  <c r="O13" i="1" s="1"/>
  <c r="K11" i="1"/>
  <c r="N11" i="1" s="1"/>
  <c r="K9" i="1"/>
  <c r="O10" i="1" s="1"/>
  <c r="BC15" i="1"/>
  <c r="AV15" i="1" s="1"/>
  <c r="BE15" i="1" s="1"/>
  <c r="AI24" i="1"/>
  <c r="BC13" i="1"/>
  <c r="AV13" i="1" s="1"/>
  <c r="AH25" i="1"/>
  <c r="BB29" i="1"/>
  <c r="BB30" i="1"/>
  <c r="BB31" i="1" s="1"/>
  <c r="BB32" i="1" s="1"/>
  <c r="AQ28" i="1"/>
  <c r="BB9" i="1" l="1"/>
  <c r="AI10" i="1"/>
  <c r="O15" i="1"/>
  <c r="BC8" i="1"/>
  <c r="BA8" i="1" s="1"/>
  <c r="AX7" i="1"/>
  <c r="BC9" i="1"/>
  <c r="AV9" i="1" s="1"/>
  <c r="BE9" i="1" s="1"/>
  <c r="O14" i="1"/>
  <c r="AI12" i="1"/>
  <c r="AB24" i="1"/>
  <c r="AK24" i="1" s="1"/>
  <c r="AI11" i="1"/>
  <c r="AI26" i="1"/>
  <c r="AI9" i="1"/>
  <c r="AI22" i="1"/>
  <c r="AS17" i="1"/>
  <c r="AH31" i="1"/>
  <c r="BC25" i="1"/>
  <c r="N7" i="1"/>
  <c r="P7" i="1" s="1"/>
  <c r="J7" i="1"/>
  <c r="E9" i="1" s="1"/>
  <c r="BB13" i="1"/>
  <c r="BD13" i="1" s="1"/>
  <c r="AI18" i="1"/>
  <c r="BC22" i="1"/>
  <c r="AV22" i="1" s="1"/>
  <c r="BE22" i="1" s="1"/>
  <c r="BB11" i="1"/>
  <c r="N21" i="1"/>
  <c r="O21" i="1"/>
  <c r="O24" i="1"/>
  <c r="N17" i="1"/>
  <c r="N13" i="1"/>
  <c r="O17" i="1"/>
  <c r="O12" i="1"/>
  <c r="N25" i="1"/>
  <c r="O25" i="1"/>
  <c r="N9" i="1"/>
  <c r="N15" i="1"/>
  <c r="O9" i="1"/>
  <c r="N19" i="1"/>
  <c r="AV14" i="1"/>
  <c r="BE14" i="1" s="1"/>
  <c r="AI7" i="1"/>
  <c r="AG7" i="1" s="1"/>
  <c r="AB15" i="1" s="1"/>
  <c r="AS9" i="1"/>
  <c r="AI20" i="1"/>
  <c r="AI17" i="1"/>
  <c r="BD15" i="1"/>
  <c r="BE13" i="1"/>
  <c r="AS11" i="1"/>
  <c r="AH7" i="1"/>
  <c r="AJ7" i="1" s="1"/>
  <c r="AH19" i="1"/>
  <c r="BB7" i="1"/>
  <c r="BD7" i="1" s="1"/>
  <c r="BC17" i="1"/>
  <c r="AS21" i="1"/>
  <c r="BC20" i="1"/>
  <c r="AV20" i="1" s="1"/>
  <c r="BE20" i="1" s="1"/>
  <c r="BB17" i="1"/>
  <c r="AS13" i="1"/>
  <c r="AI8" i="1"/>
  <c r="AG8" i="1" s="1"/>
  <c r="AB10" i="1" s="1"/>
  <c r="AK10" i="1" s="1"/>
  <c r="O20" i="1"/>
  <c r="BB25" i="1"/>
  <c r="O8" i="1"/>
  <c r="BB23" i="1"/>
  <c r="AS25" i="1"/>
  <c r="AH13" i="1"/>
  <c r="BC7" i="1"/>
  <c r="BA7" i="1" s="1"/>
  <c r="AI14" i="1"/>
  <c r="BC19" i="1"/>
  <c r="O7" i="1"/>
  <c r="N30" i="1"/>
  <c r="N31" i="1" s="1"/>
  <c r="N32" i="1" s="1"/>
  <c r="AV26" i="1"/>
  <c r="BE26" i="1" s="1"/>
  <c r="BE8" i="1"/>
  <c r="Y21" i="1"/>
  <c r="Y17" i="1"/>
  <c r="Y23" i="1"/>
  <c r="Y11" i="1"/>
  <c r="Y15" i="1"/>
  <c r="Y13" i="1"/>
  <c r="Y25" i="1"/>
  <c r="Y9" i="1"/>
  <c r="Y19" i="1"/>
  <c r="AV21" i="1"/>
  <c r="BD21" i="1" s="1"/>
  <c r="AV12" i="1"/>
  <c r="BE12" i="1" s="1"/>
  <c r="AV24" i="1"/>
  <c r="BE24" i="1" s="1"/>
  <c r="AS23" i="1"/>
  <c r="AI23" i="1"/>
  <c r="BC23" i="1"/>
  <c r="BC16" i="1"/>
  <c r="AI16" i="1"/>
  <c r="BC11" i="1"/>
  <c r="O23" i="1"/>
  <c r="AS19" i="1"/>
  <c r="O11" i="1"/>
  <c r="BB33" i="1" l="1"/>
  <c r="BB34" i="1" s="1"/>
  <c r="BB35" i="1" s="1"/>
  <c r="AS15" i="1"/>
  <c r="BD9" i="1"/>
  <c r="N33" i="1"/>
  <c r="N34" i="1" s="1"/>
  <c r="AB26" i="1"/>
  <c r="AK26" i="1" s="1"/>
  <c r="AB22" i="1"/>
  <c r="AK22" i="1" s="1"/>
  <c r="AK15" i="1"/>
  <c r="AJ15" i="1"/>
  <c r="AB11" i="1"/>
  <c r="AK11" i="1" s="1"/>
  <c r="AB13" i="1"/>
  <c r="AK13" i="1" s="1"/>
  <c r="AB12" i="1"/>
  <c r="AK12" i="1" s="1"/>
  <c r="AB25" i="1"/>
  <c r="AB18" i="1"/>
  <c r="AK18" i="1" s="1"/>
  <c r="AB21" i="1"/>
  <c r="AB19" i="1"/>
  <c r="AK19" i="1" s="1"/>
  <c r="AB9" i="1"/>
  <c r="AJ9" i="1" s="1"/>
  <c r="AH32" i="1"/>
  <c r="AJ11" i="1"/>
  <c r="AK9" i="1"/>
  <c r="E25" i="1"/>
  <c r="AV25" i="1"/>
  <c r="BE25" i="1" s="1"/>
  <c r="E21" i="1"/>
  <c r="E15" i="1"/>
  <c r="BE21" i="1"/>
  <c r="M8" i="1"/>
  <c r="E17" i="1"/>
  <c r="E13" i="1"/>
  <c r="E23" i="1"/>
  <c r="E19" i="1"/>
  <c r="Q7" i="1"/>
  <c r="M7" i="1"/>
  <c r="H21" i="1" s="1"/>
  <c r="E11" i="1"/>
  <c r="AV19" i="1"/>
  <c r="BD19" i="1" s="1"/>
  <c r="Q8" i="1"/>
  <c r="AV17" i="1"/>
  <c r="BE17" i="1" s="1"/>
  <c r="BE7" i="1"/>
  <c r="AB20" i="1"/>
  <c r="AK20" i="1" s="1"/>
  <c r="AB17" i="1"/>
  <c r="AJ17" i="1" s="1"/>
  <c r="AK8" i="1"/>
  <c r="AB14" i="1"/>
  <c r="AK14" i="1" s="1"/>
  <c r="AK7" i="1"/>
  <c r="AV11" i="1"/>
  <c r="BD11" i="1" s="1"/>
  <c r="AB16" i="1"/>
  <c r="AK16" i="1" s="1"/>
  <c r="AV16" i="1"/>
  <c r="BE16" i="1" s="1"/>
  <c r="AV23" i="1"/>
  <c r="BD23" i="1" s="1"/>
  <c r="AB23" i="1"/>
  <c r="AJ23" i="1" s="1"/>
  <c r="AJ19" i="1" l="1"/>
  <c r="BB36" i="1" a="1"/>
  <c r="BB36" i="1" s="1"/>
  <c r="BB37" i="1" s="1"/>
  <c r="BB38" i="1" s="1"/>
  <c r="BB39" i="1" s="1"/>
  <c r="AJ13" i="1"/>
  <c r="AK25" i="1"/>
  <c r="AJ25" i="1"/>
  <c r="AJ21" i="1"/>
  <c r="AK21" i="1"/>
  <c r="AH33" i="1"/>
  <c r="BD25" i="1"/>
  <c r="H12" i="1"/>
  <c r="Q12" i="1" s="1"/>
  <c r="H20" i="1"/>
  <c r="Q20" i="1" s="1"/>
  <c r="Q21" i="1"/>
  <c r="P21" i="1"/>
  <c r="H9" i="1"/>
  <c r="H15" i="1"/>
  <c r="H19" i="1"/>
  <c r="H13" i="1"/>
  <c r="H17" i="1"/>
  <c r="H11" i="1"/>
  <c r="P11" i="1" s="1"/>
  <c r="H25" i="1"/>
  <c r="H18" i="1"/>
  <c r="Q18" i="1" s="1"/>
  <c r="H26" i="1"/>
  <c r="Q26" i="1" s="1"/>
  <c r="H22" i="1"/>
  <c r="Q22" i="1" s="1"/>
  <c r="H10" i="1"/>
  <c r="Q10" i="1" s="1"/>
  <c r="H16" i="1"/>
  <c r="Q16" i="1" s="1"/>
  <c r="H14" i="1"/>
  <c r="Q14" i="1" s="1"/>
  <c r="H23" i="1"/>
  <c r="P23" i="1" s="1"/>
  <c r="H24" i="1"/>
  <c r="Q24" i="1" s="1"/>
  <c r="BE19" i="1"/>
  <c r="BD17" i="1"/>
  <c r="AK17" i="1"/>
  <c r="BE23" i="1"/>
  <c r="N35" i="1"/>
  <c r="N36" i="1" s="1" a="1"/>
  <c r="N36" i="1" s="1"/>
  <c r="N37" i="1" s="1"/>
  <c r="AK23" i="1"/>
  <c r="BE11" i="1"/>
  <c r="AH34" i="1" l="1"/>
  <c r="Q17" i="1"/>
  <c r="P17" i="1"/>
  <c r="Q13" i="1"/>
  <c r="P13" i="1"/>
  <c r="Q11" i="1"/>
  <c r="Q15" i="1"/>
  <c r="P15" i="1"/>
  <c r="P9" i="1"/>
  <c r="Q9" i="1"/>
  <c r="P19" i="1"/>
  <c r="Q19" i="1"/>
  <c r="Q23" i="1"/>
  <c r="P25" i="1"/>
  <c r="Q25" i="1"/>
  <c r="AH35" i="1" l="1"/>
  <c r="N38" i="1"/>
  <c r="AH36" i="1" l="1" a="1"/>
  <c r="AH36" i="1" s="1"/>
  <c r="N39" i="1"/>
  <c r="C28" i="1"/>
  <c r="AH37" i="1" l="1"/>
  <c r="AH38" i="1" l="1"/>
  <c r="W28" i="1"/>
  <c r="AH39" i="1" l="1"/>
</calcChain>
</file>

<file path=xl/sharedStrings.xml><?xml version="1.0" encoding="utf-8"?>
<sst xmlns="http://schemas.openxmlformats.org/spreadsheetml/2006/main" count="254" uniqueCount="43">
  <si>
    <t>Car</t>
  </si>
  <si>
    <t>Time</t>
  </si>
  <si>
    <t>ft</t>
  </si>
  <si>
    <t>+/-</t>
  </si>
  <si>
    <t>s</t>
  </si>
  <si>
    <t>Speed</t>
  </si>
  <si>
    <t>Speed uncertainty</t>
  </si>
  <si>
    <t>Instructions:</t>
  </si>
  <si>
    <t>mph</t>
  </si>
  <si>
    <t>* Enter distance and times in yellow cells in column B</t>
  </si>
  <si>
    <t>* Enter the distance and time uncertainties in the light yellow cells in column E (rows 3-4)</t>
  </si>
  <si>
    <t>* Calculate the speed for car 1 and enter it in the light blue cell in row 6</t>
  </si>
  <si>
    <t>* If the uncertainty is correct, the cell will turn green; otherwise it will turn red</t>
  </si>
  <si>
    <t>* If the speed is correct, the cell will turn green; otherwise it will turn red</t>
  </si>
  <si>
    <t>Calc Speed</t>
  </si>
  <si>
    <t>Calc Unc Max/Min</t>
  </si>
  <si>
    <t>Calc Unc Rel</t>
  </si>
  <si>
    <t>Unc OK?</t>
  </si>
  <si>
    <t>Speed OK?</t>
  </si>
  <si>
    <t>Rel Method %Off</t>
  </si>
  <si>
    <t>Max/Min Method %Off</t>
  </si>
  <si>
    <t>Enter distance information</t>
  </si>
  <si>
    <t>Enter speed (in mph)</t>
  </si>
  <si>
    <t>Speed incorrect - Try again</t>
  </si>
  <si>
    <t>Enter speed uncertainty</t>
  </si>
  <si>
    <t>Speed correct - uncertainty is not</t>
  </si>
  <si>
    <t>CORRECT</t>
  </si>
  <si>
    <t>Speeding?</t>
  </si>
  <si>
    <t>* Enter the speed uncertainty (use relative uncertainty method)</t>
  </si>
  <si>
    <t>Observer #1</t>
  </si>
  <si>
    <t>Observer #2</t>
  </si>
  <si>
    <t>Observer #3</t>
  </si>
  <si>
    <r>
      <rPr>
        <sz val="10"/>
        <rFont val="Calibri"/>
        <family val="2"/>
      </rPr>
      <t>←</t>
    </r>
    <r>
      <rPr>
        <sz val="10"/>
        <rFont val="Arial"/>
        <family val="2"/>
      </rPr>
      <t xml:space="preserve"> Time uncertainty</t>
    </r>
  </si>
  <si>
    <r>
      <rPr>
        <sz val="10"/>
        <rFont val="Calibri"/>
        <family val="2"/>
      </rPr>
      <t>←</t>
    </r>
    <r>
      <rPr>
        <sz val="10"/>
        <rFont val="Arial"/>
        <family val="2"/>
      </rPr>
      <t xml:space="preserve"> Distance</t>
    </r>
  </si>
  <si>
    <t>+</t>
  </si>
  <si>
    <t>–</t>
  </si>
  <si>
    <t>Speed correct but one uncertainty is not</t>
  </si>
  <si>
    <t>Enter times (in s)</t>
  </si>
  <si>
    <t>Enter time uncertainty</t>
  </si>
  <si>
    <t>Enter distance uncertainty</t>
  </si>
  <si>
    <t>Did you round the speed value?</t>
  </si>
  <si>
    <t>Did you round the uncertainty value?</t>
  </si>
  <si>
    <t>LAB109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</si>
</sst>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7F4F7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0" borderId="0" xfId="0" applyFont="1"/>
    <xf numFmtId="0" fontId="0" fillId="2" borderId="4" xfId="0" applyFill="1" applyBorder="1" applyProtection="1">
      <protection locked="0"/>
    </xf>
    <xf numFmtId="0" fontId="2" fillId="0" borderId="0" xfId="0" applyFont="1" applyProtection="1">
      <protection hidden="1"/>
    </xf>
    <xf numFmtId="0" fontId="0" fillId="3" borderId="4" xfId="0" applyFill="1" applyBorder="1" applyProtection="1">
      <protection locked="0"/>
    </xf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tabSelected="1" workbookViewId="0">
      <selection activeCell="B4" sqref="B4"/>
    </sheetView>
  </sheetViews>
  <sheetFormatPr defaultRowHeight="12.75" x14ac:dyDescent="0.2"/>
  <cols>
    <col min="1" max="1" width="4.42578125" customWidth="1"/>
    <col min="2" max="2" width="5" bestFit="1" customWidth="1"/>
    <col min="3" max="3" width="1.85546875" customWidth="1"/>
    <col min="4" max="4" width="3.140625" customWidth="1"/>
    <col min="5" max="5" width="8" customWidth="1"/>
    <col min="6" max="6" width="4.5703125" bestFit="1" customWidth="1"/>
    <col min="7" max="7" width="3.28515625" bestFit="1" customWidth="1"/>
    <col min="8" max="8" width="8.85546875" customWidth="1"/>
    <col min="9" max="9" width="4.140625" bestFit="1" customWidth="1"/>
    <col min="10" max="10" width="10.5703125" hidden="1" customWidth="1"/>
    <col min="11" max="11" width="12" hidden="1" customWidth="1"/>
    <col min="12" max="12" width="3.42578125" hidden="1" customWidth="1"/>
    <col min="13" max="13" width="8.5703125" hidden="1" customWidth="1"/>
    <col min="14" max="14" width="12" hidden="1" customWidth="1"/>
    <col min="15" max="15" width="16.42578125" hidden="1" customWidth="1"/>
    <col min="16" max="16" width="15.140625" hidden="1" customWidth="1"/>
    <col min="17" max="17" width="19.7109375" hidden="1" customWidth="1"/>
    <col min="18" max="18" width="4.85546875" customWidth="1"/>
    <col min="19" max="19" width="3.5703125" customWidth="1"/>
    <col min="20" max="20" width="7" customWidth="1"/>
    <col min="21" max="21" width="4.7109375" customWidth="1"/>
    <col min="22" max="22" width="5" bestFit="1" customWidth="1"/>
    <col min="23" max="23" width="1.85546875" customWidth="1"/>
    <col min="24" max="24" width="3.140625" customWidth="1"/>
    <col min="25" max="25" width="8" customWidth="1"/>
    <col min="26" max="26" width="4.5703125" bestFit="1" customWidth="1"/>
    <col min="27" max="27" width="3.28515625" bestFit="1" customWidth="1"/>
    <col min="29" max="29" width="4.140625" bestFit="1" customWidth="1"/>
    <col min="30" max="30" width="10.5703125" hidden="1" customWidth="1"/>
    <col min="31" max="31" width="12" hidden="1" customWidth="1"/>
    <col min="32" max="32" width="3.42578125" hidden="1" customWidth="1"/>
    <col min="33" max="33" width="8.5703125" hidden="1" customWidth="1"/>
    <col min="34" max="34" width="12" hidden="1" customWidth="1"/>
    <col min="35" max="35" width="16.42578125" hidden="1" customWidth="1"/>
    <col min="36" max="36" width="15.140625" hidden="1" customWidth="1"/>
    <col min="37" max="37" width="19.7109375" hidden="1" customWidth="1"/>
    <col min="38" max="38" width="4.85546875" customWidth="1"/>
    <col min="39" max="39" width="4.28515625" customWidth="1"/>
    <col min="40" max="40" width="6.42578125" customWidth="1"/>
    <col min="41" max="41" width="3.85546875" customWidth="1"/>
    <col min="42" max="42" width="5" bestFit="1" customWidth="1"/>
    <col min="43" max="43" width="1.85546875" customWidth="1"/>
    <col min="44" max="44" width="3.140625" customWidth="1"/>
    <col min="45" max="45" width="8" customWidth="1"/>
    <col min="46" max="46" width="4.5703125" bestFit="1" customWidth="1"/>
    <col min="47" max="47" width="3.28515625" bestFit="1" customWidth="1"/>
    <col min="49" max="49" width="4.140625" bestFit="1" customWidth="1"/>
    <col min="50" max="50" width="10.5703125" hidden="1" customWidth="1"/>
    <col min="51" max="51" width="12" hidden="1" customWidth="1"/>
    <col min="52" max="52" width="3.42578125" hidden="1" customWidth="1"/>
    <col min="53" max="53" width="8.5703125" hidden="1" customWidth="1"/>
    <col min="54" max="54" width="12" hidden="1" customWidth="1"/>
    <col min="55" max="55" width="16.42578125" hidden="1" customWidth="1"/>
    <col min="56" max="56" width="15.140625" hidden="1" customWidth="1"/>
    <col min="57" max="57" width="19.7109375" hidden="1" customWidth="1"/>
    <col min="58" max="58" width="4.85546875" customWidth="1"/>
    <col min="59" max="59" width="4" customWidth="1"/>
  </cols>
  <sheetData>
    <row r="1" spans="1:59" x14ac:dyDescent="0.2">
      <c r="A1" s="5" t="s">
        <v>42</v>
      </c>
      <c r="G1" s="9"/>
      <c r="U1" s="5"/>
      <c r="AO1" s="5"/>
    </row>
    <row r="2" spans="1:59" x14ac:dyDescent="0.2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U2" s="35" t="s">
        <v>30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O2" s="35" t="s">
        <v>31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59" ht="13.5" thickBot="1" x14ac:dyDescent="0.25"/>
    <row r="4" spans="1:59" ht="13.5" thickBot="1" x14ac:dyDescent="0.25">
      <c r="A4" s="9"/>
      <c r="B4" s="6"/>
      <c r="C4" s="3" t="s">
        <v>2</v>
      </c>
      <c r="D4" s="4" t="s">
        <v>3</v>
      </c>
      <c r="E4" s="8"/>
      <c r="F4" s="1" t="s">
        <v>2</v>
      </c>
      <c r="G4" s="9" t="s">
        <v>33</v>
      </c>
      <c r="V4" s="6"/>
      <c r="W4" s="3" t="s">
        <v>2</v>
      </c>
      <c r="X4" s="4" t="s">
        <v>3</v>
      </c>
      <c r="Y4" s="8"/>
      <c r="Z4" s="1" t="s">
        <v>2</v>
      </c>
      <c r="AA4" s="9" t="s">
        <v>33</v>
      </c>
      <c r="AP4" s="6"/>
      <c r="AQ4" s="3" t="s">
        <v>2</v>
      </c>
      <c r="AR4" s="4" t="s">
        <v>3</v>
      </c>
      <c r="AS4" s="8"/>
      <c r="AT4" s="1" t="s">
        <v>2</v>
      </c>
      <c r="AU4" s="9" t="s">
        <v>33</v>
      </c>
    </row>
    <row r="5" spans="1:59" ht="13.5" thickBot="1" x14ac:dyDescent="0.25">
      <c r="D5" s="2" t="s">
        <v>3</v>
      </c>
      <c r="E5" s="8"/>
      <c r="F5" s="1" t="s">
        <v>4</v>
      </c>
      <c r="G5" s="9" t="s">
        <v>32</v>
      </c>
      <c r="X5" s="2" t="s">
        <v>3</v>
      </c>
      <c r="Y5" s="8"/>
      <c r="Z5" s="1" t="s">
        <v>4</v>
      </c>
      <c r="AA5" s="9" t="s">
        <v>32</v>
      </c>
      <c r="AR5" s="2" t="s">
        <v>3</v>
      </c>
      <c r="AS5" s="8"/>
      <c r="AT5" s="1" t="s">
        <v>4</v>
      </c>
      <c r="AU5" s="9" t="s">
        <v>32</v>
      </c>
    </row>
    <row r="6" spans="1:59" ht="13.5" thickBot="1" x14ac:dyDescent="0.25">
      <c r="A6" t="s">
        <v>0</v>
      </c>
      <c r="B6" t="s">
        <v>1</v>
      </c>
      <c r="E6" s="11" t="s">
        <v>5</v>
      </c>
      <c r="H6" s="11" t="s">
        <v>6</v>
      </c>
      <c r="J6" s="9" t="s">
        <v>18</v>
      </c>
      <c r="K6" s="9" t="s">
        <v>14</v>
      </c>
      <c r="M6" s="9" t="s">
        <v>17</v>
      </c>
      <c r="N6" s="9" t="s">
        <v>16</v>
      </c>
      <c r="O6" s="9" t="s">
        <v>15</v>
      </c>
      <c r="P6" s="9" t="s">
        <v>19</v>
      </c>
      <c r="Q6" s="9" t="s">
        <v>20</v>
      </c>
      <c r="S6" s="11" t="s">
        <v>27</v>
      </c>
      <c r="U6" t="s">
        <v>0</v>
      </c>
      <c r="V6" t="s">
        <v>1</v>
      </c>
      <c r="Y6" s="11" t="s">
        <v>5</v>
      </c>
      <c r="AB6" s="11" t="s">
        <v>6</v>
      </c>
      <c r="AD6" s="9" t="s">
        <v>18</v>
      </c>
      <c r="AE6" s="9" t="s">
        <v>14</v>
      </c>
      <c r="AG6" s="9" t="s">
        <v>17</v>
      </c>
      <c r="AH6" s="9" t="s">
        <v>16</v>
      </c>
      <c r="AI6" s="9" t="s">
        <v>15</v>
      </c>
      <c r="AJ6" s="9" t="s">
        <v>19</v>
      </c>
      <c r="AK6" s="9" t="s">
        <v>20</v>
      </c>
      <c r="AM6" s="11" t="s">
        <v>27</v>
      </c>
      <c r="AO6" t="s">
        <v>0</v>
      </c>
      <c r="AP6" t="s">
        <v>1</v>
      </c>
      <c r="AS6" s="11" t="s">
        <v>5</v>
      </c>
      <c r="AV6" s="11" t="s">
        <v>6</v>
      </c>
      <c r="AX6" s="9" t="s">
        <v>18</v>
      </c>
      <c r="AY6" s="9" t="s">
        <v>14</v>
      </c>
      <c r="BA6" s="9" t="s">
        <v>17</v>
      </c>
      <c r="BB6" s="9" t="s">
        <v>16</v>
      </c>
      <c r="BC6" s="9" t="s">
        <v>15</v>
      </c>
      <c r="BD6" s="9" t="s">
        <v>19</v>
      </c>
      <c r="BE6" s="9" t="s">
        <v>20</v>
      </c>
      <c r="BG6" s="11" t="s">
        <v>27</v>
      </c>
    </row>
    <row r="7" spans="1:59" x14ac:dyDescent="0.2">
      <c r="A7" s="20">
        <v>1</v>
      </c>
      <c r="B7" s="27"/>
      <c r="C7" s="22" t="s">
        <v>4</v>
      </c>
      <c r="D7" s="32"/>
      <c r="E7" s="34"/>
      <c r="F7" s="28" t="s">
        <v>8</v>
      </c>
      <c r="G7" s="12" t="s">
        <v>34</v>
      </c>
      <c r="H7" s="15"/>
      <c r="I7" s="28" t="s">
        <v>8</v>
      </c>
      <c r="J7" s="10" t="b">
        <f>IF(OR(B4="",B7="",ISERROR(K7)),FALSE,ABS((K7-E7)/K7)&lt;0.005/K7)</f>
        <v>0</v>
      </c>
      <c r="K7" t="e">
        <f>(3600/5280)*B$4/B7</f>
        <v>#DIV/0!</v>
      </c>
      <c r="M7" t="b">
        <f>IF(OR(ISERROR(O7),NOT(ISNUMBER(E4)),NOT(ISNUMBER(E5))),FALSE,AND(J7,(ABS(O7-H7)&lt;0.005)))</f>
        <v>0</v>
      </c>
      <c r="N7" t="e">
        <f>(E$4/B$4+E$5/B7)*K7</f>
        <v>#DIV/0!</v>
      </c>
      <c r="O7" t="e">
        <f>(3600/5280)*(B$4+E$4)/(B7-E$5)-K7</f>
        <v>#DIV/0!</v>
      </c>
      <c r="P7" t="e">
        <f>ABS((N7-H7)/N7)*100</f>
        <v>#DIV/0!</v>
      </c>
      <c r="Q7" t="e">
        <f t="shared" ref="Q7:Q26" si="0">ABS((O7-H7)/O7)*100</f>
        <v>#DIV/0!</v>
      </c>
      <c r="S7" s="16"/>
      <c r="U7" s="20">
        <f>A7</f>
        <v>1</v>
      </c>
      <c r="V7" s="27"/>
      <c r="W7" s="22" t="s">
        <v>4</v>
      </c>
      <c r="X7" s="32"/>
      <c r="Y7" s="34"/>
      <c r="Z7" s="28" t="s">
        <v>8</v>
      </c>
      <c r="AA7" s="12" t="s">
        <v>34</v>
      </c>
      <c r="AB7" s="15"/>
      <c r="AC7" s="28" t="s">
        <v>8</v>
      </c>
      <c r="AD7" s="10" t="b">
        <f>IF(OR(V4="",V7="",ISERROR(AE7)),FALSE,ABS((AE7-Y7)/AE7)&lt;0.005/AE7)</f>
        <v>0</v>
      </c>
      <c r="AE7" t="e">
        <f>(3600/5280)*V$4/V7</f>
        <v>#DIV/0!</v>
      </c>
      <c r="AG7" t="b">
        <f>IF(OR(ISERROR(AI7),NOT(ISNUMBER(Y4)),NOT(ISNUMBER(Y5))),FALSE,AND(AD7,(ABS(AI7-AB7)&lt;0.005)))</f>
        <v>0</v>
      </c>
      <c r="AH7" t="e">
        <f>(Y$4/V$4+Y$5/V7)*AE7</f>
        <v>#DIV/0!</v>
      </c>
      <c r="AI7" t="e">
        <f>(3600/5280)*(V$4+Y$4)/(V7-Y$5)-AE7</f>
        <v>#DIV/0!</v>
      </c>
      <c r="AJ7" t="e">
        <f>ABS((AH7-AB7)/AH7)*100</f>
        <v>#DIV/0!</v>
      </c>
      <c r="AK7" t="e">
        <f t="shared" ref="AK7:AK26" si="1">ABS((AI7-AB7)/AI7)*100</f>
        <v>#DIV/0!</v>
      </c>
      <c r="AM7" s="16"/>
      <c r="AO7" s="20">
        <f>U7</f>
        <v>1</v>
      </c>
      <c r="AP7" s="27"/>
      <c r="AQ7" s="22" t="s">
        <v>4</v>
      </c>
      <c r="AR7" s="32"/>
      <c r="AS7" s="34"/>
      <c r="AT7" s="28" t="s">
        <v>8</v>
      </c>
      <c r="AU7" s="12" t="s">
        <v>34</v>
      </c>
      <c r="AV7" s="15"/>
      <c r="AW7" s="28" t="s">
        <v>8</v>
      </c>
      <c r="AX7" s="10" t="b">
        <f>IF(OR(AP4="",AP7="",ISERROR(AY7)),FALSE,ABS((AY7-AS7)/AY7)&lt;0.005/AY7)</f>
        <v>0</v>
      </c>
      <c r="AY7" t="e">
        <f>(3600/5280)*AP$4/AP7</f>
        <v>#DIV/0!</v>
      </c>
      <c r="BA7" t="b">
        <f>IF(OR(ISERROR(BC7),NOT(ISNUMBER(AS4)),NOT(ISNUMBER(AS5))),FALSE,AND(AX7,(ABS(BC7-AV7)&lt;0.005)))</f>
        <v>0</v>
      </c>
      <c r="BB7" t="e">
        <f>(AS$4/AP$4+AS$5/AP7)*AY7</f>
        <v>#DIV/0!</v>
      </c>
      <c r="BC7" t="e">
        <f>(3600/5280)*(AP$4+AS$4)/(AP7-AS$5)-AY7</f>
        <v>#DIV/0!</v>
      </c>
      <c r="BD7" t="e">
        <f>ABS((BB7-AV7)/BB7)*100</f>
        <v>#DIV/0!</v>
      </c>
      <c r="BE7" t="e">
        <f t="shared" ref="BE7:BE26" si="2">ABS((BC7-AV7)/BC7)*100</f>
        <v>#DIV/0!</v>
      </c>
      <c r="BG7" s="16"/>
    </row>
    <row r="8" spans="1:59" ht="13.5" thickBot="1" x14ac:dyDescent="0.25">
      <c r="A8" s="21"/>
      <c r="B8" s="26"/>
      <c r="C8" s="23"/>
      <c r="D8" s="33"/>
      <c r="E8" s="31"/>
      <c r="F8" s="29"/>
      <c r="G8" s="12" t="s">
        <v>35</v>
      </c>
      <c r="H8" s="14"/>
      <c r="I8" s="29"/>
      <c r="J8" s="10"/>
      <c r="M8" t="b">
        <f>IF(OR(ISERROR(O8),NOT(ISNUMBER(E4)),NOT(ISNUMBER(E5))),FALSE,AND(J7,(ABS(O8-H8)&lt;0.005)))</f>
        <v>0</v>
      </c>
      <c r="O8" t="e">
        <f>K7-(3600/5280)*(B$4-E$4)/(B7+E$5)</f>
        <v>#DIV/0!</v>
      </c>
      <c r="Q8" t="e">
        <f t="shared" si="0"/>
        <v>#DIV/0!</v>
      </c>
      <c r="S8" s="17"/>
      <c r="U8" s="21"/>
      <c r="V8" s="26"/>
      <c r="W8" s="23"/>
      <c r="X8" s="33"/>
      <c r="Y8" s="31"/>
      <c r="Z8" s="29"/>
      <c r="AA8" s="12" t="s">
        <v>35</v>
      </c>
      <c r="AB8" s="14"/>
      <c r="AC8" s="29"/>
      <c r="AD8" s="10"/>
      <c r="AG8" t="b">
        <f>IF(OR(ISERROR(AI8),NOT(ISNUMBER(Y4)),NOT(ISNUMBER(Y5))),FALSE,AND(AD7,(ABS(AI8-AB8)&lt;0.005)))</f>
        <v>0</v>
      </c>
      <c r="AI8" t="e">
        <f>AE7-(3600/5280)*(V$4-Y$4)/(V7+Y$5)</f>
        <v>#DIV/0!</v>
      </c>
      <c r="AK8" t="e">
        <f t="shared" si="1"/>
        <v>#DIV/0!</v>
      </c>
      <c r="AM8" s="17"/>
      <c r="AO8" s="21"/>
      <c r="AP8" s="26"/>
      <c r="AQ8" s="23"/>
      <c r="AR8" s="33"/>
      <c r="AS8" s="31"/>
      <c r="AT8" s="29"/>
      <c r="AU8" s="12" t="s">
        <v>35</v>
      </c>
      <c r="AV8" s="14"/>
      <c r="AW8" s="29"/>
      <c r="AX8" s="10"/>
      <c r="BA8" t="b">
        <f>IF(OR(ISERROR(BC8),NOT(ISNUMBER(AS4)),NOT(ISNUMBER(AS5))),FALSE,AND(AX7,(ABS(BC8-AV8)&lt;0.005)))</f>
        <v>0</v>
      </c>
      <c r="BC8" t="e">
        <f>AY7-(3600/5280)*(AP$4-AS$4)/(AP7+AS$5)</f>
        <v>#DIV/0!</v>
      </c>
      <c r="BE8" t="e">
        <f t="shared" si="2"/>
        <v>#DIV/0!</v>
      </c>
      <c r="BG8" s="17"/>
    </row>
    <row r="9" spans="1:59" x14ac:dyDescent="0.2">
      <c r="A9" s="20">
        <v>2</v>
      </c>
      <c r="B9" s="27"/>
      <c r="C9" s="22" t="s">
        <v>4</v>
      </c>
      <c r="D9" s="18"/>
      <c r="E9" s="30" t="str">
        <f>IF(OR(ISERROR(J$7),ISERROR(K9)),"",IF(J$7,K9,""))</f>
        <v/>
      </c>
      <c r="F9" s="18" t="s">
        <v>8</v>
      </c>
      <c r="G9" s="12" t="s">
        <v>34</v>
      </c>
      <c r="H9" s="13" t="str">
        <f>IF(ISERROR(O9),"",IF(M$7,O9,""))</f>
        <v/>
      </c>
      <c r="I9" s="18" t="s">
        <v>8</v>
      </c>
      <c r="J9" s="10"/>
      <c r="K9" t="e">
        <f t="shared" ref="K9:K25" si="3">(3600/5280)*B$4/B9</f>
        <v>#DIV/0!</v>
      </c>
      <c r="N9" t="e">
        <f>(E$4/B$4+E$5/B9)*K9</f>
        <v>#DIV/0!</v>
      </c>
      <c r="O9" t="e">
        <f>(3600/5280)*(B$4+E$4)/(B9-E$5)-K9</f>
        <v>#DIV/0!</v>
      </c>
      <c r="P9" t="e">
        <f>ABS((N9-H9)/N9)*100</f>
        <v>#DIV/0!</v>
      </c>
      <c r="Q9" t="e">
        <f t="shared" si="0"/>
        <v>#DIV/0!</v>
      </c>
      <c r="S9" s="16"/>
      <c r="U9" s="20">
        <f>A9</f>
        <v>2</v>
      </c>
      <c r="V9" s="27"/>
      <c r="W9" s="22" t="s">
        <v>4</v>
      </c>
      <c r="X9" s="18"/>
      <c r="Y9" s="30" t="str">
        <f>IF(OR(ISERROR(AD$7),ISERROR(AE9)),"",IF(AD$7,AE9,""))</f>
        <v/>
      </c>
      <c r="Z9" s="18" t="s">
        <v>8</v>
      </c>
      <c r="AA9" s="12" t="s">
        <v>34</v>
      </c>
      <c r="AB9" s="13" t="str">
        <f>IF(ISERROR(AI9),"",IF(AG$7,AI9,""))</f>
        <v/>
      </c>
      <c r="AC9" s="18" t="s">
        <v>8</v>
      </c>
      <c r="AD9" s="10"/>
      <c r="AE9" t="e">
        <f>(3600/5280)*V$4/V9</f>
        <v>#DIV/0!</v>
      </c>
      <c r="AH9" t="e">
        <f>(Y$4/V$4+Y$5/V9)*AE9</f>
        <v>#DIV/0!</v>
      </c>
      <c r="AI9" t="e">
        <f>(3600/5280)*(V$4+Y$4)/(V9-Y$5)-AE9</f>
        <v>#DIV/0!</v>
      </c>
      <c r="AJ9" t="e">
        <f>ABS((AH9-AB9)/AH9)*100</f>
        <v>#DIV/0!</v>
      </c>
      <c r="AK9" t="e">
        <f t="shared" si="1"/>
        <v>#DIV/0!</v>
      </c>
      <c r="AM9" s="16"/>
      <c r="AO9" s="20">
        <f>U9</f>
        <v>2</v>
      </c>
      <c r="AP9" s="25"/>
      <c r="AQ9" s="22" t="s">
        <v>4</v>
      </c>
      <c r="AR9" s="18"/>
      <c r="AS9" s="30" t="str">
        <f>IF(OR(ISERROR(AX$7),ISERROR(AY9)),"",IF(AX$7,AY9,""))</f>
        <v/>
      </c>
      <c r="AT9" s="18" t="s">
        <v>8</v>
      </c>
      <c r="AU9" s="12" t="s">
        <v>34</v>
      </c>
      <c r="AV9" s="13" t="str">
        <f>IF(ISERROR(BC9),"",IF(BA$7,BC9,""))</f>
        <v/>
      </c>
      <c r="AW9" s="18" t="s">
        <v>8</v>
      </c>
      <c r="AX9" s="10"/>
      <c r="AY9" t="e">
        <f>(3600/5280)*AP$4/AP9</f>
        <v>#DIV/0!</v>
      </c>
      <c r="BB9" t="e">
        <f>(AS$4/AP$4+AS$5/AP9)*AY9</f>
        <v>#DIV/0!</v>
      </c>
      <c r="BC9" t="e">
        <f>(3600/5280)*(AP$4+AS$4)/(AP9-AS$5)-AY9</f>
        <v>#DIV/0!</v>
      </c>
      <c r="BD9" t="e">
        <f>ABS((BB9-AV9)/BB9)*100</f>
        <v>#DIV/0!</v>
      </c>
      <c r="BE9" t="e">
        <f t="shared" si="2"/>
        <v>#DIV/0!</v>
      </c>
      <c r="BG9" s="16"/>
    </row>
    <row r="10" spans="1:59" ht="13.5" thickBot="1" x14ac:dyDescent="0.25">
      <c r="A10" s="21"/>
      <c r="B10" s="26"/>
      <c r="C10" s="23"/>
      <c r="D10" s="19"/>
      <c r="E10" s="19"/>
      <c r="F10" s="19"/>
      <c r="G10" s="12" t="s">
        <v>35</v>
      </c>
      <c r="H10" s="13" t="str">
        <f>IF(ISERROR(O10),"",IF(M$8,O10,""))</f>
        <v/>
      </c>
      <c r="I10" s="19"/>
      <c r="J10" s="10"/>
      <c r="O10" t="e">
        <f>K9-(3600/5280)*(B$4-E$4)/(B9+E$5)</f>
        <v>#DIV/0!</v>
      </c>
      <c r="Q10" t="e">
        <f t="shared" si="0"/>
        <v>#DIV/0!</v>
      </c>
      <c r="S10" s="17"/>
      <c r="U10" s="21"/>
      <c r="V10" s="26"/>
      <c r="W10" s="23"/>
      <c r="X10" s="19"/>
      <c r="Y10" s="19"/>
      <c r="Z10" s="19"/>
      <c r="AA10" s="12" t="s">
        <v>35</v>
      </c>
      <c r="AB10" s="13" t="str">
        <f>IF(ISERROR(AI10),"",IF(AG$8,AI10,""))</f>
        <v/>
      </c>
      <c r="AC10" s="19"/>
      <c r="AD10" s="10"/>
      <c r="AI10" t="e">
        <f>AE9-(3600/5280)*(V$4-Y$4)/(V9+Y$5)</f>
        <v>#DIV/0!</v>
      </c>
      <c r="AK10" t="e">
        <f t="shared" si="1"/>
        <v>#DIV/0!</v>
      </c>
      <c r="AM10" s="17"/>
      <c r="AO10" s="21"/>
      <c r="AP10" s="26"/>
      <c r="AQ10" s="23"/>
      <c r="AR10" s="19"/>
      <c r="AS10" s="19"/>
      <c r="AT10" s="19"/>
      <c r="AU10" s="12" t="s">
        <v>35</v>
      </c>
      <c r="AV10" s="13" t="str">
        <f>IF(ISERROR(BC10),"",IF(BA$8,BC10,""))</f>
        <v/>
      </c>
      <c r="AW10" s="19"/>
      <c r="AX10" s="10"/>
      <c r="BC10" t="e">
        <f>AY9-(3600/5280)*(AP$4-AS$4)/(AP9+AS$5)</f>
        <v>#DIV/0!</v>
      </c>
      <c r="BE10" t="e">
        <f t="shared" si="2"/>
        <v>#DIV/0!</v>
      </c>
      <c r="BG10" s="17"/>
    </row>
    <row r="11" spans="1:59" x14ac:dyDescent="0.2">
      <c r="A11" s="20">
        <v>3</v>
      </c>
      <c r="B11" s="27"/>
      <c r="C11" s="22" t="s">
        <v>4</v>
      </c>
      <c r="D11" s="18"/>
      <c r="E11" s="24" t="str">
        <f t="shared" ref="E11:E23" si="4">IF(OR(ISERROR(J$7),ISERROR(K11)),"",IF(J$7,K11,""))</f>
        <v/>
      </c>
      <c r="F11" s="18" t="s">
        <v>8</v>
      </c>
      <c r="G11" s="12" t="s">
        <v>34</v>
      </c>
      <c r="H11" s="13" t="str">
        <f>IF(ISERROR(O11),"",IF(M$7,O11,""))</f>
        <v/>
      </c>
      <c r="I11" s="18" t="s">
        <v>8</v>
      </c>
      <c r="J11" s="10"/>
      <c r="K11" t="e">
        <f t="shared" si="3"/>
        <v>#DIV/0!</v>
      </c>
      <c r="N11" t="e">
        <f>(E$4/B$4+E$5/B11)*K11</f>
        <v>#DIV/0!</v>
      </c>
      <c r="O11" t="e">
        <f>(3600/5280)*(B$4+E$4)/(B11-E$5)-K11</f>
        <v>#DIV/0!</v>
      </c>
      <c r="P11" t="e">
        <f>ABS((N11-H11)/N11)*100</f>
        <v>#DIV/0!</v>
      </c>
      <c r="Q11" t="e">
        <f t="shared" si="0"/>
        <v>#DIV/0!</v>
      </c>
      <c r="S11" s="16"/>
      <c r="U11" s="20">
        <f>A11</f>
        <v>3</v>
      </c>
      <c r="V11" s="27"/>
      <c r="W11" s="22" t="s">
        <v>4</v>
      </c>
      <c r="X11" s="18"/>
      <c r="Y11" s="24" t="str">
        <f>IF(OR(ISERROR(AD$7),ISERROR(AE11)),"",IF(AD$7,AE11,""))</f>
        <v/>
      </c>
      <c r="Z11" s="18" t="s">
        <v>8</v>
      </c>
      <c r="AA11" s="12" t="s">
        <v>34</v>
      </c>
      <c r="AB11" s="13" t="str">
        <f>IF(ISERROR(AI11),"",IF(AG$7,AI11,""))</f>
        <v/>
      </c>
      <c r="AC11" s="18" t="s">
        <v>8</v>
      </c>
      <c r="AD11" s="10"/>
      <c r="AE11" t="e">
        <f>(3600/5280)*V$4/V11</f>
        <v>#DIV/0!</v>
      </c>
      <c r="AH11" t="e">
        <f>(Y$4/V$4+Y$5/V11)*AE11</f>
        <v>#DIV/0!</v>
      </c>
      <c r="AI11" t="e">
        <f>(3600/5280)*(V$4+Y$4)/(V11-Y$5)-AE11</f>
        <v>#DIV/0!</v>
      </c>
      <c r="AJ11" t="e">
        <f>ABS((AH11-AB11)/AH11)*100</f>
        <v>#DIV/0!</v>
      </c>
      <c r="AK11" t="e">
        <f t="shared" si="1"/>
        <v>#DIV/0!</v>
      </c>
      <c r="AM11" s="16"/>
      <c r="AO11" s="20">
        <f>U11</f>
        <v>3</v>
      </c>
      <c r="AP11" s="25"/>
      <c r="AQ11" s="22" t="s">
        <v>4</v>
      </c>
      <c r="AR11" s="18"/>
      <c r="AS11" s="24" t="str">
        <f>IF(OR(ISERROR(AX$7),ISERROR(AY11)),"",IF(AX$7,AY11,""))</f>
        <v/>
      </c>
      <c r="AT11" s="18" t="s">
        <v>8</v>
      </c>
      <c r="AU11" s="12" t="s">
        <v>34</v>
      </c>
      <c r="AV11" s="13" t="str">
        <f>IF(ISERROR(BC11),"",IF(BA$7,BC11,""))</f>
        <v/>
      </c>
      <c r="AW11" s="18" t="s">
        <v>8</v>
      </c>
      <c r="AX11" s="10"/>
      <c r="AY11" t="e">
        <f>(3600/5280)*AP$4/AP11</f>
        <v>#DIV/0!</v>
      </c>
      <c r="BB11" t="e">
        <f>(AS$4/AP$4+AS$5/AP11)*AY11</f>
        <v>#DIV/0!</v>
      </c>
      <c r="BC11" t="e">
        <f>(3600/5280)*(AP$4+AS$4)/(AP11-AS$5)-AY11</f>
        <v>#DIV/0!</v>
      </c>
      <c r="BD11" t="e">
        <f>ABS((BB11-AV11)/BB11)*100</f>
        <v>#DIV/0!</v>
      </c>
      <c r="BE11" t="e">
        <f t="shared" si="2"/>
        <v>#DIV/0!</v>
      </c>
      <c r="BG11" s="16"/>
    </row>
    <row r="12" spans="1:59" ht="13.5" thickBot="1" x14ac:dyDescent="0.25">
      <c r="A12" s="21"/>
      <c r="B12" s="26"/>
      <c r="C12" s="23"/>
      <c r="D12" s="19"/>
      <c r="E12" s="19"/>
      <c r="F12" s="19"/>
      <c r="G12" s="12" t="s">
        <v>35</v>
      </c>
      <c r="H12" s="13" t="str">
        <f>IF(ISERROR(O12),"",IF(M$8,O12,""))</f>
        <v/>
      </c>
      <c r="I12" s="19"/>
      <c r="J12" s="10"/>
      <c r="O12" t="e">
        <f>K11-(3600/5280)*(B$4-E$4)/(B11+E$5)</f>
        <v>#DIV/0!</v>
      </c>
      <c r="Q12" t="e">
        <f t="shared" si="0"/>
        <v>#DIV/0!</v>
      </c>
      <c r="S12" s="17"/>
      <c r="U12" s="21"/>
      <c r="V12" s="26"/>
      <c r="W12" s="23"/>
      <c r="X12" s="19"/>
      <c r="Y12" s="19"/>
      <c r="Z12" s="19"/>
      <c r="AA12" s="12" t="s">
        <v>35</v>
      </c>
      <c r="AB12" s="13" t="str">
        <f>IF(ISERROR(AI12),"",IF(AG$8,AI12,""))</f>
        <v/>
      </c>
      <c r="AC12" s="19"/>
      <c r="AD12" s="10"/>
      <c r="AI12" t="e">
        <f>AE11-(3600/5280)*(V$4-Y$4)/(V11+Y$5)</f>
        <v>#DIV/0!</v>
      </c>
      <c r="AK12" t="e">
        <f t="shared" si="1"/>
        <v>#DIV/0!</v>
      </c>
      <c r="AM12" s="17"/>
      <c r="AO12" s="21"/>
      <c r="AP12" s="26"/>
      <c r="AQ12" s="23"/>
      <c r="AR12" s="19"/>
      <c r="AS12" s="19"/>
      <c r="AT12" s="19"/>
      <c r="AU12" s="12" t="s">
        <v>35</v>
      </c>
      <c r="AV12" s="13" t="str">
        <f>IF(ISERROR(BC12),"",IF(BA$8,BC12,""))</f>
        <v/>
      </c>
      <c r="AW12" s="19"/>
      <c r="AX12" s="10"/>
      <c r="BC12" t="e">
        <f>AY11-(3600/5280)*(AP$4-AS$4)/(AP11+AS$5)</f>
        <v>#DIV/0!</v>
      </c>
      <c r="BE12" t="e">
        <f t="shared" si="2"/>
        <v>#DIV/0!</v>
      </c>
      <c r="BG12" s="17"/>
    </row>
    <row r="13" spans="1:59" x14ac:dyDescent="0.2">
      <c r="A13" s="20">
        <v>4</v>
      </c>
      <c r="B13" s="27"/>
      <c r="C13" s="22" t="s">
        <v>4</v>
      </c>
      <c r="D13" s="18"/>
      <c r="E13" s="24" t="str">
        <f t="shared" si="4"/>
        <v/>
      </c>
      <c r="F13" s="18" t="s">
        <v>8</v>
      </c>
      <c r="G13" s="12" t="s">
        <v>34</v>
      </c>
      <c r="H13" s="13" t="str">
        <f>IF(ISERROR(O13),"",IF(M$7,O13,""))</f>
        <v/>
      </c>
      <c r="I13" s="18" t="s">
        <v>8</v>
      </c>
      <c r="J13" s="10"/>
      <c r="K13" t="e">
        <f t="shared" si="3"/>
        <v>#DIV/0!</v>
      </c>
      <c r="N13" t="e">
        <f>(E$4/B$4+E$5/B13)*K13</f>
        <v>#DIV/0!</v>
      </c>
      <c r="O13" t="e">
        <f>(3600/5280)*(B$4+E$4)/(B13-E$5)-K13</f>
        <v>#DIV/0!</v>
      </c>
      <c r="P13" t="e">
        <f>ABS((N13-H13)/N13)*100</f>
        <v>#DIV/0!</v>
      </c>
      <c r="Q13" t="e">
        <f t="shared" si="0"/>
        <v>#DIV/0!</v>
      </c>
      <c r="S13" s="16"/>
      <c r="U13" s="20">
        <f>A13</f>
        <v>4</v>
      </c>
      <c r="V13" s="27"/>
      <c r="W13" s="22" t="s">
        <v>4</v>
      </c>
      <c r="X13" s="18"/>
      <c r="Y13" s="24" t="str">
        <f>IF(OR(ISERROR(AD$7),ISERROR(AE13)),"",IF(AD$7,AE13,""))</f>
        <v/>
      </c>
      <c r="Z13" s="18" t="s">
        <v>8</v>
      </c>
      <c r="AA13" s="12" t="s">
        <v>34</v>
      </c>
      <c r="AB13" s="13" t="str">
        <f>IF(ISERROR(AI13),"",IF(AG$7,AI13,""))</f>
        <v/>
      </c>
      <c r="AC13" s="18" t="s">
        <v>8</v>
      </c>
      <c r="AD13" s="10"/>
      <c r="AE13" t="e">
        <f>(3600/5280)*V$4/V13</f>
        <v>#DIV/0!</v>
      </c>
      <c r="AH13" t="e">
        <f>(Y$4/V$4+Y$5/V13)*AE13</f>
        <v>#DIV/0!</v>
      </c>
      <c r="AI13" t="e">
        <f>(3600/5280)*(V$4+Y$4)/(V13-Y$5)-AE13</f>
        <v>#DIV/0!</v>
      </c>
      <c r="AJ13" t="e">
        <f>ABS((AH13-AB13)/AH13)*100</f>
        <v>#DIV/0!</v>
      </c>
      <c r="AK13" t="e">
        <f t="shared" si="1"/>
        <v>#DIV/0!</v>
      </c>
      <c r="AM13" s="16"/>
      <c r="AO13" s="20">
        <f>U13</f>
        <v>4</v>
      </c>
      <c r="AP13" s="25"/>
      <c r="AQ13" s="22" t="s">
        <v>4</v>
      </c>
      <c r="AR13" s="18"/>
      <c r="AS13" s="24" t="str">
        <f>IF(OR(ISERROR(AX$7),ISERROR(AY13)),"",IF(AX$7,AY13,""))</f>
        <v/>
      </c>
      <c r="AT13" s="18" t="s">
        <v>8</v>
      </c>
      <c r="AU13" s="12" t="s">
        <v>34</v>
      </c>
      <c r="AV13" s="13" t="str">
        <f>IF(ISERROR(BC13),"",IF(BA$7,BC13,""))</f>
        <v/>
      </c>
      <c r="AW13" s="18" t="s">
        <v>8</v>
      </c>
      <c r="AX13" s="10"/>
      <c r="AY13" t="e">
        <f>(3600/5280)*AP$4/AP13</f>
        <v>#DIV/0!</v>
      </c>
      <c r="BB13" t="e">
        <f>(AS$4/AP$4+AS$5/AP13)*AY13</f>
        <v>#DIV/0!</v>
      </c>
      <c r="BC13" t="e">
        <f>(3600/5280)*(AP$4+AS$4)/(AP13-AS$5)-AY13</f>
        <v>#DIV/0!</v>
      </c>
      <c r="BD13" t="e">
        <f>ABS((BB13-AV13)/BB13)*100</f>
        <v>#DIV/0!</v>
      </c>
      <c r="BE13" t="e">
        <f t="shared" si="2"/>
        <v>#DIV/0!</v>
      </c>
      <c r="BG13" s="16"/>
    </row>
    <row r="14" spans="1:59" ht="13.5" thickBot="1" x14ac:dyDescent="0.25">
      <c r="A14" s="21"/>
      <c r="B14" s="26"/>
      <c r="C14" s="23"/>
      <c r="D14" s="19"/>
      <c r="E14" s="19"/>
      <c r="F14" s="19"/>
      <c r="G14" s="12" t="s">
        <v>35</v>
      </c>
      <c r="H14" s="13" t="str">
        <f>IF(ISERROR(O14),"",IF(M$8,O14,""))</f>
        <v/>
      </c>
      <c r="I14" s="19"/>
      <c r="J14" s="10"/>
      <c r="O14" t="e">
        <f>K13-(3600/5280)*(B$4-E$4)/(B13+E$5)</f>
        <v>#DIV/0!</v>
      </c>
      <c r="Q14" t="e">
        <f t="shared" si="0"/>
        <v>#DIV/0!</v>
      </c>
      <c r="S14" s="17"/>
      <c r="U14" s="21"/>
      <c r="V14" s="26"/>
      <c r="W14" s="23"/>
      <c r="X14" s="19"/>
      <c r="Y14" s="19"/>
      <c r="Z14" s="19"/>
      <c r="AA14" s="12" t="s">
        <v>35</v>
      </c>
      <c r="AB14" s="13" t="str">
        <f>IF(ISERROR(AI14),"",IF(AG$8,AI14,""))</f>
        <v/>
      </c>
      <c r="AC14" s="19"/>
      <c r="AD14" s="10"/>
      <c r="AI14" t="e">
        <f>AE13-(3600/5280)*(V$4-Y$4)/(V13+Y$5)</f>
        <v>#DIV/0!</v>
      </c>
      <c r="AK14" t="e">
        <f t="shared" si="1"/>
        <v>#DIV/0!</v>
      </c>
      <c r="AM14" s="17"/>
      <c r="AO14" s="21"/>
      <c r="AP14" s="26"/>
      <c r="AQ14" s="23"/>
      <c r="AR14" s="19"/>
      <c r="AS14" s="19"/>
      <c r="AT14" s="19"/>
      <c r="AU14" s="12" t="s">
        <v>35</v>
      </c>
      <c r="AV14" s="13" t="str">
        <f>IF(ISERROR(BC14),"",IF(BA$8,BC14,""))</f>
        <v/>
      </c>
      <c r="AW14" s="19"/>
      <c r="AX14" s="10"/>
      <c r="BC14" t="e">
        <f>AY13-(3600/5280)*(AP$4-AS$4)/(AP13+AS$5)</f>
        <v>#DIV/0!</v>
      </c>
      <c r="BE14" t="e">
        <f t="shared" si="2"/>
        <v>#DIV/0!</v>
      </c>
      <c r="BG14" s="17"/>
    </row>
    <row r="15" spans="1:59" x14ac:dyDescent="0.2">
      <c r="A15" s="20">
        <v>5</v>
      </c>
      <c r="B15" s="27"/>
      <c r="C15" s="22" t="s">
        <v>4</v>
      </c>
      <c r="D15" s="18"/>
      <c r="E15" s="24" t="str">
        <f t="shared" si="4"/>
        <v/>
      </c>
      <c r="F15" s="18" t="s">
        <v>8</v>
      </c>
      <c r="G15" s="12" t="s">
        <v>34</v>
      </c>
      <c r="H15" s="13" t="str">
        <f>IF(ISERROR(O15),"",IF(M$7,O15,""))</f>
        <v/>
      </c>
      <c r="I15" s="18" t="s">
        <v>8</v>
      </c>
      <c r="J15" s="10"/>
      <c r="K15" t="e">
        <f t="shared" si="3"/>
        <v>#DIV/0!</v>
      </c>
      <c r="N15" t="e">
        <f>(E$4/B$4+E$5/B15)*K15</f>
        <v>#DIV/0!</v>
      </c>
      <c r="O15" t="e">
        <f>(3600/5280)*(B$4+E$4)/(B15-E$5)-K15</f>
        <v>#DIV/0!</v>
      </c>
      <c r="P15" t="e">
        <f>ABS((N15-H15)/N15)*100</f>
        <v>#DIV/0!</v>
      </c>
      <c r="Q15" t="e">
        <f t="shared" si="0"/>
        <v>#DIV/0!</v>
      </c>
      <c r="S15" s="16"/>
      <c r="U15" s="20">
        <f>A15</f>
        <v>5</v>
      </c>
      <c r="V15" s="27"/>
      <c r="W15" s="22" t="s">
        <v>4</v>
      </c>
      <c r="X15" s="18"/>
      <c r="Y15" s="24" t="str">
        <f>IF(OR(ISERROR(AD$7),ISERROR(AE15)),"",IF(AD$7,AE15,""))</f>
        <v/>
      </c>
      <c r="Z15" s="18" t="s">
        <v>8</v>
      </c>
      <c r="AA15" s="12" t="s">
        <v>34</v>
      </c>
      <c r="AB15" s="13" t="str">
        <f>IF(ISERROR(AI15),"",IF(AG$7,AI15,""))</f>
        <v/>
      </c>
      <c r="AC15" s="18" t="s">
        <v>8</v>
      </c>
      <c r="AD15" s="10"/>
      <c r="AE15" t="e">
        <f>(3600/5280)*V$4/V15</f>
        <v>#DIV/0!</v>
      </c>
      <c r="AH15" t="e">
        <f>(Y$4/V$4+Y$5/V15)*AE15</f>
        <v>#DIV/0!</v>
      </c>
      <c r="AI15" t="e">
        <f>(3600/5280)*(V$4+Y$4)/(V15-Y$5)-AE15</f>
        <v>#DIV/0!</v>
      </c>
      <c r="AJ15" t="e">
        <f>ABS((AH15-AB15)/AH15)*100</f>
        <v>#DIV/0!</v>
      </c>
      <c r="AK15" t="e">
        <f t="shared" si="1"/>
        <v>#DIV/0!</v>
      </c>
      <c r="AM15" s="16"/>
      <c r="AO15" s="20">
        <f>U15</f>
        <v>5</v>
      </c>
      <c r="AP15" s="25"/>
      <c r="AQ15" s="22" t="s">
        <v>4</v>
      </c>
      <c r="AR15" s="18"/>
      <c r="AS15" s="24" t="str">
        <f>IF(OR(ISERROR(AX$7),ISERROR(AY15)),"",IF(AX$7,AY15,""))</f>
        <v/>
      </c>
      <c r="AT15" s="18" t="s">
        <v>8</v>
      </c>
      <c r="AU15" s="12" t="s">
        <v>34</v>
      </c>
      <c r="AV15" s="13" t="str">
        <f>IF(ISERROR(BC15),"",IF(BA$7,BC15,""))</f>
        <v/>
      </c>
      <c r="AW15" s="18" t="s">
        <v>8</v>
      </c>
      <c r="AX15" s="10"/>
      <c r="AY15" t="e">
        <f>(3600/5280)*AP$4/AP15</f>
        <v>#DIV/0!</v>
      </c>
      <c r="BB15" t="e">
        <f>(AS$4/AP$4+AS$5/AP15)*AY15</f>
        <v>#DIV/0!</v>
      </c>
      <c r="BC15" t="e">
        <f>(3600/5280)*(AP$4+AS$4)/(AP15-AS$5)-AY15</f>
        <v>#DIV/0!</v>
      </c>
      <c r="BD15" t="e">
        <f>ABS((BB15-AV15)/BB15)*100</f>
        <v>#DIV/0!</v>
      </c>
      <c r="BE15" t="e">
        <f t="shared" si="2"/>
        <v>#DIV/0!</v>
      </c>
      <c r="BG15" s="16"/>
    </row>
    <row r="16" spans="1:59" ht="13.5" thickBot="1" x14ac:dyDescent="0.25">
      <c r="A16" s="21"/>
      <c r="B16" s="26"/>
      <c r="C16" s="23"/>
      <c r="D16" s="19"/>
      <c r="E16" s="19"/>
      <c r="F16" s="19"/>
      <c r="G16" s="12" t="s">
        <v>35</v>
      </c>
      <c r="H16" s="13" t="str">
        <f>IF(ISERROR(O16),"",IF(M$8,O16,""))</f>
        <v/>
      </c>
      <c r="I16" s="19"/>
      <c r="J16" s="10"/>
      <c r="O16" t="e">
        <f>K15-(3600/5280)*(B$4-E$4)/(B15+E$5)</f>
        <v>#DIV/0!</v>
      </c>
      <c r="Q16" t="e">
        <f t="shared" si="0"/>
        <v>#DIV/0!</v>
      </c>
      <c r="S16" s="17"/>
      <c r="U16" s="21"/>
      <c r="V16" s="26"/>
      <c r="W16" s="23"/>
      <c r="X16" s="19"/>
      <c r="Y16" s="19"/>
      <c r="Z16" s="19"/>
      <c r="AA16" s="12" t="s">
        <v>35</v>
      </c>
      <c r="AB16" s="13" t="str">
        <f>IF(ISERROR(AI16),"",IF(AG$8,AI16,""))</f>
        <v/>
      </c>
      <c r="AC16" s="19"/>
      <c r="AD16" s="10"/>
      <c r="AI16" t="e">
        <f>AE15-(3600/5280)*(V$4-Y$4)/(V15+Y$5)</f>
        <v>#DIV/0!</v>
      </c>
      <c r="AK16" t="e">
        <f t="shared" si="1"/>
        <v>#DIV/0!</v>
      </c>
      <c r="AM16" s="17"/>
      <c r="AO16" s="21"/>
      <c r="AP16" s="26"/>
      <c r="AQ16" s="23"/>
      <c r="AR16" s="19"/>
      <c r="AS16" s="19"/>
      <c r="AT16" s="19"/>
      <c r="AU16" s="12" t="s">
        <v>35</v>
      </c>
      <c r="AV16" s="13" t="str">
        <f>IF(ISERROR(BC16),"",IF(BA$8,BC16,""))</f>
        <v/>
      </c>
      <c r="AW16" s="19"/>
      <c r="AX16" s="10"/>
      <c r="BC16" t="e">
        <f>AY15-(3600/5280)*(AP$4-AS$4)/(AP15+AS$5)</f>
        <v>#DIV/0!</v>
      </c>
      <c r="BE16" t="e">
        <f t="shared" si="2"/>
        <v>#DIV/0!</v>
      </c>
      <c r="BG16" s="17"/>
    </row>
    <row r="17" spans="1:59" x14ac:dyDescent="0.2">
      <c r="A17" s="20">
        <v>6</v>
      </c>
      <c r="B17" s="27"/>
      <c r="C17" s="22" t="s">
        <v>4</v>
      </c>
      <c r="D17" s="18"/>
      <c r="E17" s="24" t="str">
        <f t="shared" si="4"/>
        <v/>
      </c>
      <c r="F17" s="18" t="s">
        <v>8</v>
      </c>
      <c r="G17" s="12" t="s">
        <v>34</v>
      </c>
      <c r="H17" s="13" t="str">
        <f>IF(ISERROR(O17),"",IF(M$7,O17,""))</f>
        <v/>
      </c>
      <c r="I17" s="18" t="s">
        <v>8</v>
      </c>
      <c r="J17" s="10"/>
      <c r="K17" t="e">
        <f t="shared" si="3"/>
        <v>#DIV/0!</v>
      </c>
      <c r="N17" t="e">
        <f>(E$4/B$4+E$5/B17)*K17</f>
        <v>#DIV/0!</v>
      </c>
      <c r="O17" t="e">
        <f>(3600/5280)*(B$4+E$4)/(B17-E$5)-K17</f>
        <v>#DIV/0!</v>
      </c>
      <c r="P17" t="e">
        <f>ABS((N17-H17)/N17)*100</f>
        <v>#DIV/0!</v>
      </c>
      <c r="Q17" t="e">
        <f t="shared" si="0"/>
        <v>#DIV/0!</v>
      </c>
      <c r="S17" s="16"/>
      <c r="U17" s="20">
        <f>A17</f>
        <v>6</v>
      </c>
      <c r="V17" s="27"/>
      <c r="W17" s="22" t="s">
        <v>4</v>
      </c>
      <c r="X17" s="18"/>
      <c r="Y17" s="24" t="str">
        <f>IF(OR(ISERROR(AD$7),ISERROR(AE17)),"",IF(AD$7,AE17,""))</f>
        <v/>
      </c>
      <c r="Z17" s="18" t="s">
        <v>8</v>
      </c>
      <c r="AA17" s="12" t="s">
        <v>34</v>
      </c>
      <c r="AB17" s="13" t="str">
        <f>IF(ISERROR(AI17),"",IF(AG$7,AI17,""))</f>
        <v/>
      </c>
      <c r="AC17" s="18" t="s">
        <v>8</v>
      </c>
      <c r="AD17" s="10"/>
      <c r="AE17" t="e">
        <f>(3600/5280)*V$4/V17</f>
        <v>#DIV/0!</v>
      </c>
      <c r="AH17" t="e">
        <f>(Y$4/V$4+Y$5/V17)*AE17</f>
        <v>#DIV/0!</v>
      </c>
      <c r="AI17" t="e">
        <f>(3600/5280)*(V$4+Y$4)/(V17-Y$5)-AE17</f>
        <v>#DIV/0!</v>
      </c>
      <c r="AJ17" t="e">
        <f>ABS((AH17-AB17)/AH17)*100</f>
        <v>#DIV/0!</v>
      </c>
      <c r="AK17" t="e">
        <f t="shared" si="1"/>
        <v>#DIV/0!</v>
      </c>
      <c r="AM17" s="16"/>
      <c r="AO17" s="20">
        <f>U17</f>
        <v>6</v>
      </c>
      <c r="AP17" s="25"/>
      <c r="AQ17" s="22" t="s">
        <v>4</v>
      </c>
      <c r="AR17" s="18"/>
      <c r="AS17" s="24" t="str">
        <f>IF(OR(ISERROR(AX$7),ISERROR(AY17)),"",IF(AX$7,AY17,""))</f>
        <v/>
      </c>
      <c r="AT17" s="18" t="s">
        <v>8</v>
      </c>
      <c r="AU17" s="12" t="s">
        <v>34</v>
      </c>
      <c r="AV17" s="13" t="str">
        <f>IF(ISERROR(BC17),"",IF(BA$7,BC17,""))</f>
        <v/>
      </c>
      <c r="AW17" s="18" t="s">
        <v>8</v>
      </c>
      <c r="AX17" s="10"/>
      <c r="AY17" t="e">
        <f>(3600/5280)*AP$4/AP17</f>
        <v>#DIV/0!</v>
      </c>
      <c r="BB17" t="e">
        <f>(AS$4/AP$4+AS$5/AP17)*AY17</f>
        <v>#DIV/0!</v>
      </c>
      <c r="BC17" t="e">
        <f>(3600/5280)*(AP$4+AS$4)/(AP17-AS$5)-AY17</f>
        <v>#DIV/0!</v>
      </c>
      <c r="BD17" t="e">
        <f>ABS((BB17-AV17)/BB17)*100</f>
        <v>#DIV/0!</v>
      </c>
      <c r="BE17" t="e">
        <f t="shared" si="2"/>
        <v>#DIV/0!</v>
      </c>
      <c r="BG17" s="16"/>
    </row>
    <row r="18" spans="1:59" ht="13.5" thickBot="1" x14ac:dyDescent="0.25">
      <c r="A18" s="21"/>
      <c r="B18" s="26"/>
      <c r="C18" s="23"/>
      <c r="D18" s="19"/>
      <c r="E18" s="19"/>
      <c r="F18" s="19"/>
      <c r="G18" s="12" t="s">
        <v>35</v>
      </c>
      <c r="H18" s="13" t="str">
        <f>IF(ISERROR(O18),"",IF(M$8,O18,""))</f>
        <v/>
      </c>
      <c r="I18" s="19"/>
      <c r="J18" s="10"/>
      <c r="O18" t="e">
        <f>K17-(3600/5280)*(B$4-E$4)/(B17+E$5)</f>
        <v>#DIV/0!</v>
      </c>
      <c r="Q18" t="e">
        <f t="shared" si="0"/>
        <v>#DIV/0!</v>
      </c>
      <c r="S18" s="17"/>
      <c r="U18" s="21"/>
      <c r="V18" s="26"/>
      <c r="W18" s="23"/>
      <c r="X18" s="19"/>
      <c r="Y18" s="19"/>
      <c r="Z18" s="19"/>
      <c r="AA18" s="12" t="s">
        <v>35</v>
      </c>
      <c r="AB18" s="13" t="str">
        <f>IF(ISERROR(AI18),"",IF(AG$8,AI18,""))</f>
        <v/>
      </c>
      <c r="AC18" s="19"/>
      <c r="AD18" s="10"/>
      <c r="AI18" t="e">
        <f>AE17-(3600/5280)*(V$4-Y$4)/(V17+Y$5)</f>
        <v>#DIV/0!</v>
      </c>
      <c r="AK18" t="e">
        <f t="shared" si="1"/>
        <v>#DIV/0!</v>
      </c>
      <c r="AM18" s="17"/>
      <c r="AO18" s="21"/>
      <c r="AP18" s="26"/>
      <c r="AQ18" s="23"/>
      <c r="AR18" s="19"/>
      <c r="AS18" s="19"/>
      <c r="AT18" s="19"/>
      <c r="AU18" s="12" t="s">
        <v>35</v>
      </c>
      <c r="AV18" s="13" t="str">
        <f>IF(ISERROR(BC18),"",IF(BA$8,BC18,""))</f>
        <v/>
      </c>
      <c r="AW18" s="19"/>
      <c r="AX18" s="10"/>
      <c r="BC18" t="e">
        <f>AY17-(3600/5280)*(AP$4-AS$4)/(AP17+AS$5)</f>
        <v>#DIV/0!</v>
      </c>
      <c r="BE18" t="e">
        <f t="shared" si="2"/>
        <v>#DIV/0!</v>
      </c>
      <c r="BG18" s="17"/>
    </row>
    <row r="19" spans="1:59" x14ac:dyDescent="0.2">
      <c r="A19" s="20">
        <v>7</v>
      </c>
      <c r="B19" s="27"/>
      <c r="C19" s="22" t="s">
        <v>4</v>
      </c>
      <c r="D19" s="18"/>
      <c r="E19" s="24" t="str">
        <f t="shared" si="4"/>
        <v/>
      </c>
      <c r="F19" s="18" t="s">
        <v>8</v>
      </c>
      <c r="G19" s="12" t="s">
        <v>34</v>
      </c>
      <c r="H19" s="13" t="str">
        <f>IF(ISERROR(O19),"",IF(M$7,O19,""))</f>
        <v/>
      </c>
      <c r="I19" s="18" t="s">
        <v>8</v>
      </c>
      <c r="J19" s="10"/>
      <c r="K19" t="e">
        <f t="shared" si="3"/>
        <v>#DIV/0!</v>
      </c>
      <c r="N19" t="e">
        <f>(E$4/B$4+E$5/B19)*K19</f>
        <v>#DIV/0!</v>
      </c>
      <c r="O19" t="e">
        <f>(3600/5280)*(B$4+E$4)/(B19-E$5)-K19</f>
        <v>#DIV/0!</v>
      </c>
      <c r="P19" t="e">
        <f>ABS((N19-H19)/N19)*100</f>
        <v>#DIV/0!</v>
      </c>
      <c r="Q19" t="e">
        <f t="shared" si="0"/>
        <v>#DIV/0!</v>
      </c>
      <c r="S19" s="16"/>
      <c r="U19" s="20">
        <f>A19</f>
        <v>7</v>
      </c>
      <c r="V19" s="27"/>
      <c r="W19" s="22" t="s">
        <v>4</v>
      </c>
      <c r="X19" s="18"/>
      <c r="Y19" s="24" t="str">
        <f>IF(OR(ISERROR(AD$7),ISERROR(AE19)),"",IF(AD$7,AE19,""))</f>
        <v/>
      </c>
      <c r="Z19" s="18" t="s">
        <v>8</v>
      </c>
      <c r="AA19" s="12" t="s">
        <v>34</v>
      </c>
      <c r="AB19" s="13" t="str">
        <f>IF(ISERROR(AI19),"",IF(AG$7,AI19,""))</f>
        <v/>
      </c>
      <c r="AC19" s="18" t="s">
        <v>8</v>
      </c>
      <c r="AD19" s="10"/>
      <c r="AE19" t="e">
        <f>(3600/5280)*V$4/V19</f>
        <v>#DIV/0!</v>
      </c>
      <c r="AH19" t="e">
        <f>(Y$4/V$4+Y$5/V19)*AE19</f>
        <v>#DIV/0!</v>
      </c>
      <c r="AI19" t="e">
        <f>(3600/5280)*(V$4+Y$4)/(V19-Y$5)-AE19</f>
        <v>#DIV/0!</v>
      </c>
      <c r="AJ19" t="e">
        <f>ABS((AH19-AB19)/AH19)*100</f>
        <v>#DIV/0!</v>
      </c>
      <c r="AK19" t="e">
        <f t="shared" si="1"/>
        <v>#DIV/0!</v>
      </c>
      <c r="AM19" s="16"/>
      <c r="AO19" s="20">
        <f>U19</f>
        <v>7</v>
      </c>
      <c r="AP19" s="25"/>
      <c r="AQ19" s="22" t="s">
        <v>4</v>
      </c>
      <c r="AR19" s="18"/>
      <c r="AS19" s="24" t="str">
        <f>IF(OR(ISERROR(AX$7),ISERROR(AY19)),"",IF(AX$7,AY19,""))</f>
        <v/>
      </c>
      <c r="AT19" s="18" t="s">
        <v>8</v>
      </c>
      <c r="AU19" s="12" t="s">
        <v>34</v>
      </c>
      <c r="AV19" s="13" t="str">
        <f>IF(ISERROR(BC19),"",IF(BA$7,BC19,""))</f>
        <v/>
      </c>
      <c r="AW19" s="18" t="s">
        <v>8</v>
      </c>
      <c r="AX19" s="10"/>
      <c r="AY19" t="e">
        <f>(3600/5280)*AP$4/AP19</f>
        <v>#DIV/0!</v>
      </c>
      <c r="BB19" t="e">
        <f>(AS$4/AP$4+AS$5/AP19)*AY19</f>
        <v>#DIV/0!</v>
      </c>
      <c r="BC19" t="e">
        <f>(3600/5280)*(AP$4+AS$4)/(AP19-AS$5)-AY19</f>
        <v>#DIV/0!</v>
      </c>
      <c r="BD19" t="e">
        <f>ABS((BB19-AV19)/BB19)*100</f>
        <v>#DIV/0!</v>
      </c>
      <c r="BE19" t="e">
        <f t="shared" si="2"/>
        <v>#DIV/0!</v>
      </c>
      <c r="BG19" s="16"/>
    </row>
    <row r="20" spans="1:59" ht="13.5" thickBot="1" x14ac:dyDescent="0.25">
      <c r="A20" s="21"/>
      <c r="B20" s="26"/>
      <c r="C20" s="23"/>
      <c r="D20" s="19"/>
      <c r="E20" s="19"/>
      <c r="F20" s="19"/>
      <c r="G20" s="12" t="s">
        <v>35</v>
      </c>
      <c r="H20" s="13" t="str">
        <f>IF(ISERROR(O20),"",IF(M$8,O20,""))</f>
        <v/>
      </c>
      <c r="I20" s="19"/>
      <c r="J20" s="10"/>
      <c r="O20" t="e">
        <f>K19-(3600/5280)*(B$4-E$4)/(B19+E$5)</f>
        <v>#DIV/0!</v>
      </c>
      <c r="Q20" t="e">
        <f t="shared" si="0"/>
        <v>#DIV/0!</v>
      </c>
      <c r="S20" s="17"/>
      <c r="U20" s="21"/>
      <c r="V20" s="26"/>
      <c r="W20" s="23"/>
      <c r="X20" s="19"/>
      <c r="Y20" s="19"/>
      <c r="Z20" s="19"/>
      <c r="AA20" s="12" t="s">
        <v>35</v>
      </c>
      <c r="AB20" s="13" t="str">
        <f>IF(ISERROR(AI20),"",IF(AG$8,AI20,""))</f>
        <v/>
      </c>
      <c r="AC20" s="19"/>
      <c r="AD20" s="10"/>
      <c r="AI20" t="e">
        <f>AE19-(3600/5280)*(V$4-Y$4)/(V19+Y$5)</f>
        <v>#DIV/0!</v>
      </c>
      <c r="AK20" t="e">
        <f t="shared" si="1"/>
        <v>#DIV/0!</v>
      </c>
      <c r="AM20" s="17"/>
      <c r="AO20" s="21"/>
      <c r="AP20" s="26"/>
      <c r="AQ20" s="23"/>
      <c r="AR20" s="19"/>
      <c r="AS20" s="19"/>
      <c r="AT20" s="19"/>
      <c r="AU20" s="12" t="s">
        <v>35</v>
      </c>
      <c r="AV20" s="13" t="str">
        <f>IF(ISERROR(BC20),"",IF(BA$8,BC20,""))</f>
        <v/>
      </c>
      <c r="AW20" s="19"/>
      <c r="AX20" s="10"/>
      <c r="BC20" t="e">
        <f>AY19-(3600/5280)*(AP$4-AS$4)/(AP19+AS$5)</f>
        <v>#DIV/0!</v>
      </c>
      <c r="BE20" t="e">
        <f t="shared" si="2"/>
        <v>#DIV/0!</v>
      </c>
      <c r="BG20" s="17"/>
    </row>
    <row r="21" spans="1:59" x14ac:dyDescent="0.2">
      <c r="A21" s="20">
        <v>8</v>
      </c>
      <c r="B21" s="27"/>
      <c r="C21" s="22" t="s">
        <v>4</v>
      </c>
      <c r="D21" s="18"/>
      <c r="E21" s="24" t="str">
        <f t="shared" si="4"/>
        <v/>
      </c>
      <c r="F21" s="18" t="s">
        <v>8</v>
      </c>
      <c r="G21" s="12" t="s">
        <v>34</v>
      </c>
      <c r="H21" s="13" t="str">
        <f>IF(ISERROR(O21),"",IF(M$7,O21,""))</f>
        <v/>
      </c>
      <c r="I21" s="18" t="s">
        <v>8</v>
      </c>
      <c r="J21" s="10"/>
      <c r="K21" t="e">
        <f t="shared" si="3"/>
        <v>#DIV/0!</v>
      </c>
      <c r="N21" t="e">
        <f>(E$4/B$4+E$5/B21)*K21</f>
        <v>#DIV/0!</v>
      </c>
      <c r="O21" t="e">
        <f>(3600/5280)*(B$4+E$4)/(B21-E$5)-K21</f>
        <v>#DIV/0!</v>
      </c>
      <c r="P21" t="e">
        <f>ABS((N21-H21)/N21)*100</f>
        <v>#DIV/0!</v>
      </c>
      <c r="Q21" t="e">
        <f t="shared" si="0"/>
        <v>#DIV/0!</v>
      </c>
      <c r="S21" s="16"/>
      <c r="U21" s="20">
        <f>A21</f>
        <v>8</v>
      </c>
      <c r="V21" s="27"/>
      <c r="W21" s="22" t="s">
        <v>4</v>
      </c>
      <c r="X21" s="18"/>
      <c r="Y21" s="24" t="str">
        <f>IF(OR(ISERROR(AD$7),ISERROR(AE21)),"",IF(AD$7,AE21,""))</f>
        <v/>
      </c>
      <c r="Z21" s="18" t="s">
        <v>8</v>
      </c>
      <c r="AA21" s="12" t="s">
        <v>34</v>
      </c>
      <c r="AB21" s="13" t="str">
        <f>IF(ISERROR(AI21),"",IF(AG$7,AI21,""))</f>
        <v/>
      </c>
      <c r="AC21" s="18" t="s">
        <v>8</v>
      </c>
      <c r="AD21" s="10"/>
      <c r="AE21" t="e">
        <f>(3600/5280)*V$4/V21</f>
        <v>#DIV/0!</v>
      </c>
      <c r="AH21" t="e">
        <f>(Y$4/V$4+Y$5/V21)*AE21</f>
        <v>#DIV/0!</v>
      </c>
      <c r="AI21" t="e">
        <f>(3600/5280)*(V$4+Y$4)/(V21-Y$5)-AE21</f>
        <v>#DIV/0!</v>
      </c>
      <c r="AJ21" t="e">
        <f>ABS((AH21-AB21)/AH21)*100</f>
        <v>#DIV/0!</v>
      </c>
      <c r="AK21" t="e">
        <f t="shared" si="1"/>
        <v>#DIV/0!</v>
      </c>
      <c r="AM21" s="16"/>
      <c r="AO21" s="20">
        <f>U21</f>
        <v>8</v>
      </c>
      <c r="AP21" s="25"/>
      <c r="AQ21" s="22" t="s">
        <v>4</v>
      </c>
      <c r="AR21" s="18"/>
      <c r="AS21" s="24" t="str">
        <f>IF(OR(ISERROR(AX$7),ISERROR(AY21)),"",IF(AX$7,AY21,""))</f>
        <v/>
      </c>
      <c r="AT21" s="18" t="s">
        <v>8</v>
      </c>
      <c r="AU21" s="12" t="s">
        <v>34</v>
      </c>
      <c r="AV21" s="13" t="str">
        <f>IF(ISERROR(BC21),"",IF(BA$7,BC21,""))</f>
        <v/>
      </c>
      <c r="AW21" s="18" t="s">
        <v>8</v>
      </c>
      <c r="AX21" s="10"/>
      <c r="AY21" t="e">
        <f>(3600/5280)*AP$4/AP21</f>
        <v>#DIV/0!</v>
      </c>
      <c r="BB21" t="e">
        <f>(AS$4/AP$4+AS$5/AP21)*AY21</f>
        <v>#DIV/0!</v>
      </c>
      <c r="BC21" t="e">
        <f>(3600/5280)*(AP$4+AS$4)/(AP21-AS$5)-AY21</f>
        <v>#DIV/0!</v>
      </c>
      <c r="BD21" t="e">
        <f>ABS((BB21-AV21)/BB21)*100</f>
        <v>#DIV/0!</v>
      </c>
      <c r="BE21" t="e">
        <f t="shared" si="2"/>
        <v>#DIV/0!</v>
      </c>
      <c r="BG21" s="16"/>
    </row>
    <row r="22" spans="1:59" ht="13.5" thickBot="1" x14ac:dyDescent="0.25">
      <c r="A22" s="21"/>
      <c r="B22" s="26"/>
      <c r="C22" s="23"/>
      <c r="D22" s="19"/>
      <c r="E22" s="19"/>
      <c r="F22" s="19"/>
      <c r="G22" s="12" t="s">
        <v>35</v>
      </c>
      <c r="H22" s="13" t="str">
        <f>IF(ISERROR(O22),"",IF(M$8,O22,""))</f>
        <v/>
      </c>
      <c r="I22" s="19"/>
      <c r="J22" s="10"/>
      <c r="O22" t="e">
        <f>K21-(3600/5280)*(B$4-E$4)/(B21+E$5)</f>
        <v>#DIV/0!</v>
      </c>
      <c r="Q22" t="e">
        <f t="shared" si="0"/>
        <v>#DIV/0!</v>
      </c>
      <c r="S22" s="17"/>
      <c r="U22" s="21"/>
      <c r="V22" s="26"/>
      <c r="W22" s="23"/>
      <c r="X22" s="19"/>
      <c r="Y22" s="19"/>
      <c r="Z22" s="19"/>
      <c r="AA22" s="12" t="s">
        <v>35</v>
      </c>
      <c r="AB22" s="13" t="str">
        <f>IF(ISERROR(AI22),"",IF(AG$8,AI22,""))</f>
        <v/>
      </c>
      <c r="AC22" s="19"/>
      <c r="AD22" s="10"/>
      <c r="AI22" t="e">
        <f>AE21-(3600/5280)*(V$4-Y$4)/(V21+Y$5)</f>
        <v>#DIV/0!</v>
      </c>
      <c r="AK22" t="e">
        <f t="shared" si="1"/>
        <v>#DIV/0!</v>
      </c>
      <c r="AM22" s="17"/>
      <c r="AO22" s="21"/>
      <c r="AP22" s="26"/>
      <c r="AQ22" s="23"/>
      <c r="AR22" s="19"/>
      <c r="AS22" s="19"/>
      <c r="AT22" s="19"/>
      <c r="AU22" s="12" t="s">
        <v>35</v>
      </c>
      <c r="AV22" s="13" t="str">
        <f>IF(ISERROR(BC22),"",IF(BA$8,BC22,""))</f>
        <v/>
      </c>
      <c r="AW22" s="19"/>
      <c r="AX22" s="10"/>
      <c r="BC22" t="e">
        <f>AY21-(3600/5280)*(AP$4-AS$4)/(AP21+AS$5)</f>
        <v>#DIV/0!</v>
      </c>
      <c r="BE22" t="e">
        <f t="shared" si="2"/>
        <v>#DIV/0!</v>
      </c>
      <c r="BG22" s="17"/>
    </row>
    <row r="23" spans="1:59" x14ac:dyDescent="0.2">
      <c r="A23" s="20">
        <v>9</v>
      </c>
      <c r="B23" s="27"/>
      <c r="C23" s="22" t="s">
        <v>4</v>
      </c>
      <c r="D23" s="18"/>
      <c r="E23" s="24" t="str">
        <f t="shared" si="4"/>
        <v/>
      </c>
      <c r="F23" s="18" t="s">
        <v>8</v>
      </c>
      <c r="G23" s="12" t="s">
        <v>34</v>
      </c>
      <c r="H23" s="13" t="str">
        <f>IF(ISERROR(O23),"",IF(M$7,O23,""))</f>
        <v/>
      </c>
      <c r="I23" s="18" t="s">
        <v>8</v>
      </c>
      <c r="J23" s="10"/>
      <c r="K23" t="e">
        <f t="shared" si="3"/>
        <v>#DIV/0!</v>
      </c>
      <c r="N23" t="e">
        <f>(E$4/B$4+E$5/B23)*K23</f>
        <v>#DIV/0!</v>
      </c>
      <c r="O23" t="e">
        <f>(3600/5280)*(B$4+E$4)/(B23-E$5)-K23</f>
        <v>#DIV/0!</v>
      </c>
      <c r="P23" t="e">
        <f>ABS((N23-H23)/N23)*100</f>
        <v>#DIV/0!</v>
      </c>
      <c r="Q23" t="e">
        <f t="shared" si="0"/>
        <v>#DIV/0!</v>
      </c>
      <c r="S23" s="16"/>
      <c r="U23" s="20">
        <f>A23</f>
        <v>9</v>
      </c>
      <c r="V23" s="27"/>
      <c r="W23" s="22" t="s">
        <v>4</v>
      </c>
      <c r="X23" s="18"/>
      <c r="Y23" s="24" t="str">
        <f>IF(OR(ISERROR(AD$7),ISERROR(AE23)),"",IF(AD$7,AE23,""))</f>
        <v/>
      </c>
      <c r="Z23" s="18" t="s">
        <v>8</v>
      </c>
      <c r="AA23" s="12" t="s">
        <v>34</v>
      </c>
      <c r="AB23" s="13" t="str">
        <f>IF(ISERROR(AI23),"",IF(AG$7,AI23,""))</f>
        <v/>
      </c>
      <c r="AC23" s="18" t="s">
        <v>8</v>
      </c>
      <c r="AD23" s="10"/>
      <c r="AE23" t="e">
        <f>(3600/5280)*V$4/V23</f>
        <v>#DIV/0!</v>
      </c>
      <c r="AH23" t="e">
        <f>(Y$4/V$4+Y$5/V23)*AE23</f>
        <v>#DIV/0!</v>
      </c>
      <c r="AI23" t="e">
        <f>(3600/5280)*(V$4+Y$4)/(V23-Y$5)-AE23</f>
        <v>#DIV/0!</v>
      </c>
      <c r="AJ23" t="e">
        <f>ABS((AH23-AB23)/AH23)*100</f>
        <v>#DIV/0!</v>
      </c>
      <c r="AK23" t="e">
        <f t="shared" si="1"/>
        <v>#DIV/0!</v>
      </c>
      <c r="AM23" s="16"/>
      <c r="AO23" s="20">
        <f>U23</f>
        <v>9</v>
      </c>
      <c r="AP23" s="25"/>
      <c r="AQ23" s="22" t="s">
        <v>4</v>
      </c>
      <c r="AR23" s="18"/>
      <c r="AS23" s="24" t="str">
        <f>IF(OR(ISERROR(AX$7),ISERROR(AY23)),"",IF(AX$7,AY23,""))</f>
        <v/>
      </c>
      <c r="AT23" s="18" t="s">
        <v>8</v>
      </c>
      <c r="AU23" s="12" t="s">
        <v>34</v>
      </c>
      <c r="AV23" s="13" t="str">
        <f>IF(ISERROR(BC23),"",IF(BA$7,BC23,""))</f>
        <v/>
      </c>
      <c r="AW23" s="18" t="s">
        <v>8</v>
      </c>
      <c r="AX23" s="10"/>
      <c r="AY23" t="e">
        <f>(3600/5280)*AP$4/AP23</f>
        <v>#DIV/0!</v>
      </c>
      <c r="BB23" t="e">
        <f>(AS$4/AP$4+AS$5/AP23)*AY23</f>
        <v>#DIV/0!</v>
      </c>
      <c r="BC23" t="e">
        <f>(3600/5280)*(AP$4+AS$4)/(AP23-AS$5)-AY23</f>
        <v>#DIV/0!</v>
      </c>
      <c r="BD23" t="e">
        <f>ABS((BB23-AV23)/BB23)*100</f>
        <v>#DIV/0!</v>
      </c>
      <c r="BE23" t="e">
        <f t="shared" si="2"/>
        <v>#DIV/0!</v>
      </c>
      <c r="BG23" s="16"/>
    </row>
    <row r="24" spans="1:59" ht="13.5" thickBot="1" x14ac:dyDescent="0.25">
      <c r="A24" s="21"/>
      <c r="B24" s="26"/>
      <c r="C24" s="23"/>
      <c r="D24" s="19"/>
      <c r="E24" s="19"/>
      <c r="F24" s="19"/>
      <c r="G24" s="12" t="s">
        <v>35</v>
      </c>
      <c r="H24" s="13" t="str">
        <f>IF(ISERROR(O24),"",IF(M$8,O24,""))</f>
        <v/>
      </c>
      <c r="I24" s="19"/>
      <c r="J24" s="10"/>
      <c r="O24" t="e">
        <f>K23-(3600/5280)*(B$4-E$4)/(B23+E$5)</f>
        <v>#DIV/0!</v>
      </c>
      <c r="Q24" t="e">
        <f t="shared" si="0"/>
        <v>#DIV/0!</v>
      </c>
      <c r="S24" s="17"/>
      <c r="U24" s="21"/>
      <c r="V24" s="26"/>
      <c r="W24" s="23"/>
      <c r="X24" s="19"/>
      <c r="Y24" s="19"/>
      <c r="Z24" s="19"/>
      <c r="AA24" s="12" t="s">
        <v>35</v>
      </c>
      <c r="AB24" s="13" t="str">
        <f>IF(ISERROR(AI24),"",IF(AG$8,AI24,""))</f>
        <v/>
      </c>
      <c r="AC24" s="19"/>
      <c r="AD24" s="10"/>
      <c r="AI24" t="e">
        <f>AE23-(3600/5280)*(V$4-Y$4)/(V23+Y$5)</f>
        <v>#DIV/0!</v>
      </c>
      <c r="AK24" t="e">
        <f t="shared" si="1"/>
        <v>#DIV/0!</v>
      </c>
      <c r="AM24" s="17"/>
      <c r="AO24" s="21"/>
      <c r="AP24" s="26"/>
      <c r="AQ24" s="23"/>
      <c r="AR24" s="19"/>
      <c r="AS24" s="19"/>
      <c r="AT24" s="19"/>
      <c r="AU24" s="12" t="s">
        <v>35</v>
      </c>
      <c r="AV24" s="13" t="str">
        <f>IF(ISERROR(BC24),"",IF(BA$8,BC24,""))</f>
        <v/>
      </c>
      <c r="AW24" s="19"/>
      <c r="AX24" s="10"/>
      <c r="BC24" t="e">
        <f>AY23-(3600/5280)*(AP$4-AS$4)/(AP23+AS$5)</f>
        <v>#DIV/0!</v>
      </c>
      <c r="BE24" t="e">
        <f t="shared" si="2"/>
        <v>#DIV/0!</v>
      </c>
      <c r="BG24" s="17"/>
    </row>
    <row r="25" spans="1:59" x14ac:dyDescent="0.2">
      <c r="A25" s="20">
        <v>10</v>
      </c>
      <c r="B25" s="27"/>
      <c r="C25" s="22" t="s">
        <v>4</v>
      </c>
      <c r="D25" s="18"/>
      <c r="E25" s="24" t="str">
        <f>IF(OR(ISERROR(J$7),ISERROR(K25)),"",IF(J$7,K25,""))</f>
        <v/>
      </c>
      <c r="F25" s="18" t="s">
        <v>8</v>
      </c>
      <c r="G25" s="12" t="s">
        <v>34</v>
      </c>
      <c r="H25" s="13" t="str">
        <f>IF(ISERROR(O25),"",IF(M$7,O25,""))</f>
        <v/>
      </c>
      <c r="I25" s="18" t="s">
        <v>8</v>
      </c>
      <c r="J25" s="10"/>
      <c r="K25" t="e">
        <f t="shared" si="3"/>
        <v>#DIV/0!</v>
      </c>
      <c r="N25" t="e">
        <f>(E$4/B$4+E$5/B25)*K25</f>
        <v>#DIV/0!</v>
      </c>
      <c r="O25" t="e">
        <f>(3600/5280)*(B$4+E$4)/(B25-E$5)-K25</f>
        <v>#DIV/0!</v>
      </c>
      <c r="P25" t="e">
        <f>ABS((N25-H25)/N25)*100</f>
        <v>#DIV/0!</v>
      </c>
      <c r="Q25" t="e">
        <f t="shared" si="0"/>
        <v>#DIV/0!</v>
      </c>
      <c r="S25" s="16"/>
      <c r="U25" s="20">
        <f>A25</f>
        <v>10</v>
      </c>
      <c r="V25" s="27"/>
      <c r="W25" s="22" t="s">
        <v>4</v>
      </c>
      <c r="X25" s="18"/>
      <c r="Y25" s="24" t="str">
        <f>IF(OR(ISERROR(AD$7),ISERROR(AE25)),"",IF(AD$7,AE25,""))</f>
        <v/>
      </c>
      <c r="Z25" s="18" t="s">
        <v>8</v>
      </c>
      <c r="AA25" s="12" t="s">
        <v>34</v>
      </c>
      <c r="AB25" s="13" t="str">
        <f>IF(ISERROR(AI25),"",IF(AG$7,AI25,""))</f>
        <v/>
      </c>
      <c r="AC25" s="18" t="s">
        <v>8</v>
      </c>
      <c r="AD25" s="10"/>
      <c r="AE25" t="e">
        <f>(3600/5280)*V$4/V25</f>
        <v>#DIV/0!</v>
      </c>
      <c r="AH25" t="e">
        <f>(Y$4/V$4+Y$5/V25)*AE25</f>
        <v>#DIV/0!</v>
      </c>
      <c r="AI25" t="e">
        <f>(3600/5280)*(V$4+Y$4)/(V25-Y$5)-AE25</f>
        <v>#DIV/0!</v>
      </c>
      <c r="AJ25" t="e">
        <f>ABS((AH25-AB25)/AH25)*100</f>
        <v>#DIV/0!</v>
      </c>
      <c r="AK25" t="e">
        <f t="shared" si="1"/>
        <v>#DIV/0!</v>
      </c>
      <c r="AM25" s="16"/>
      <c r="AO25" s="20">
        <f>U25</f>
        <v>10</v>
      </c>
      <c r="AP25" s="25"/>
      <c r="AQ25" s="22" t="s">
        <v>4</v>
      </c>
      <c r="AR25" s="18"/>
      <c r="AS25" s="24" t="str">
        <f>IF(OR(ISERROR(AX$7),ISERROR(AY25)),"",IF(AX$7,AY25,""))</f>
        <v/>
      </c>
      <c r="AT25" s="18" t="s">
        <v>8</v>
      </c>
      <c r="AU25" s="12" t="s">
        <v>34</v>
      </c>
      <c r="AV25" s="13" t="str">
        <f>IF(ISERROR(BC25),"",IF(BA$7,BC25,""))</f>
        <v/>
      </c>
      <c r="AW25" s="18" t="s">
        <v>8</v>
      </c>
      <c r="AX25" s="10"/>
      <c r="AY25" t="e">
        <f>(3600/5280)*AP$4/AP25</f>
        <v>#DIV/0!</v>
      </c>
      <c r="BB25" t="e">
        <f>(AS$4/AP$4+AS$5/AP25)*AY25</f>
        <v>#DIV/0!</v>
      </c>
      <c r="BC25" t="e">
        <f>(3600/5280)*(AP$4+AS$4)/(AP25-AS$5)-AY25</f>
        <v>#DIV/0!</v>
      </c>
      <c r="BD25" t="e">
        <f>ABS((BB25-AV25)/BB25)*100</f>
        <v>#DIV/0!</v>
      </c>
      <c r="BE25" t="e">
        <f t="shared" si="2"/>
        <v>#DIV/0!</v>
      </c>
      <c r="BG25" s="16"/>
    </row>
    <row r="26" spans="1:59" ht="13.5" thickBot="1" x14ac:dyDescent="0.25">
      <c r="A26" s="21"/>
      <c r="B26" s="26"/>
      <c r="C26" s="23"/>
      <c r="D26" s="19"/>
      <c r="E26" s="19"/>
      <c r="F26" s="19"/>
      <c r="G26" s="12" t="s">
        <v>35</v>
      </c>
      <c r="H26" s="13" t="str">
        <f>IF(ISERROR(O26),"",IF(M$8,O26,""))</f>
        <v/>
      </c>
      <c r="I26" s="19"/>
      <c r="J26" s="10"/>
      <c r="O26" t="e">
        <f>K25-(3600/5280)*(B$4-E$4)/(B25+E$5)</f>
        <v>#DIV/0!</v>
      </c>
      <c r="Q26" t="e">
        <f t="shared" si="0"/>
        <v>#DIV/0!</v>
      </c>
      <c r="S26" s="17"/>
      <c r="U26" s="21"/>
      <c r="V26" s="26"/>
      <c r="W26" s="23"/>
      <c r="X26" s="19"/>
      <c r="Y26" s="19"/>
      <c r="Z26" s="19"/>
      <c r="AA26" s="12" t="s">
        <v>35</v>
      </c>
      <c r="AB26" s="13" t="str">
        <f>IF(ISERROR(AI26),"",IF(AG$8,AI26,""))</f>
        <v/>
      </c>
      <c r="AC26" s="19"/>
      <c r="AD26" s="10"/>
      <c r="AI26" t="e">
        <f>AE25-(3600/5280)*(V$4-Y$4)/(V25+Y$5)</f>
        <v>#DIV/0!</v>
      </c>
      <c r="AK26" t="e">
        <f t="shared" si="1"/>
        <v>#DIV/0!</v>
      </c>
      <c r="AM26" s="17"/>
      <c r="AO26" s="21"/>
      <c r="AP26" s="31"/>
      <c r="AQ26" s="23"/>
      <c r="AR26" s="19"/>
      <c r="AS26" s="19"/>
      <c r="AT26" s="19"/>
      <c r="AU26" s="12" t="s">
        <v>35</v>
      </c>
      <c r="AV26" s="13" t="str">
        <f>IF(ISERROR(BC26),"",IF(BA$8,BC26,""))</f>
        <v/>
      </c>
      <c r="AW26" s="19"/>
      <c r="AX26" s="10"/>
      <c r="BC26" t="e">
        <f>AY25-(3600/5280)*(AP$4-AS$4)/(AP25+AS$5)</f>
        <v>#DIV/0!</v>
      </c>
      <c r="BE26" t="e">
        <f t="shared" si="2"/>
        <v>#DIV/0!</v>
      </c>
      <c r="BG26" s="17"/>
    </row>
    <row r="28" spans="1:59" x14ac:dyDescent="0.2">
      <c r="A28" t="s">
        <v>7</v>
      </c>
      <c r="C28" s="7" t="str">
        <f ca="1">INDIRECT(ADDRESS(ROW()-1+MATCH(1,N28:N39,0),15))</f>
        <v>Enter distance information</v>
      </c>
      <c r="D28" s="7"/>
      <c r="E28" s="7"/>
      <c r="N28">
        <f>IF(B4="",1,0)</f>
        <v>1</v>
      </c>
      <c r="O28" s="9" t="s">
        <v>21</v>
      </c>
      <c r="P28" s="9"/>
      <c r="W28" s="7" t="str">
        <f ca="1">INDIRECT(ADDRESS(ROW()-1+MATCH(1,AH28:AH38,0),15))</f>
        <v>Enter distance information</v>
      </c>
      <c r="X28" s="7"/>
      <c r="Y28" s="7"/>
      <c r="AH28">
        <f>IF(V4="",1,0)</f>
        <v>1</v>
      </c>
      <c r="AI28" s="9" t="s">
        <v>21</v>
      </c>
      <c r="AJ28" s="9"/>
      <c r="AQ28" s="7" t="str">
        <f ca="1">INDIRECT(ADDRESS(ROW()-1+MATCH(1,BB28:BB38,0),15))</f>
        <v>Enter distance information</v>
      </c>
      <c r="AR28" s="7"/>
      <c r="AS28" s="7"/>
      <c r="BB28">
        <f>IF(AP4="",1,0)</f>
        <v>1</v>
      </c>
      <c r="BC28" s="9" t="s">
        <v>21</v>
      </c>
      <c r="BD28" s="9"/>
    </row>
    <row r="29" spans="1:59" x14ac:dyDescent="0.2">
      <c r="A29" s="5"/>
      <c r="N29">
        <f>IF(AND(SUM(N$27:N28)=0,E4=""),1,0)</f>
        <v>0</v>
      </c>
      <c r="O29" s="9" t="s">
        <v>39</v>
      </c>
      <c r="P29" s="9"/>
      <c r="U29" s="5"/>
      <c r="AH29">
        <f>IF(AND(SUM(AH$27:AH28)=0,Y4=""),1,0)</f>
        <v>0</v>
      </c>
      <c r="AI29" s="9" t="s">
        <v>39</v>
      </c>
      <c r="AJ29" s="9"/>
      <c r="AO29" s="5"/>
      <c r="BB29">
        <f>IF(AND(SUM(BB$27:BB28)=0,AS4=""),1,0)</f>
        <v>0</v>
      </c>
      <c r="BC29" s="9" t="s">
        <v>39</v>
      </c>
      <c r="BD29" s="9"/>
    </row>
    <row r="30" spans="1:59" x14ac:dyDescent="0.2">
      <c r="A30" t="s">
        <v>9</v>
      </c>
      <c r="N30">
        <f>IF(AND(SUM(N$27:N29)=0,COUNT(B7:B25)&lt;10),1,0)</f>
        <v>0</v>
      </c>
      <c r="O30" s="9" t="s">
        <v>37</v>
      </c>
      <c r="P30" s="9"/>
      <c r="AH30">
        <f>IF(AND(SUM(AH$27:AH29)=0,COUNT(V7:V25)&lt;10),1,0)</f>
        <v>0</v>
      </c>
      <c r="AI30" s="9" t="s">
        <v>37</v>
      </c>
      <c r="AJ30" s="9"/>
      <c r="BB30">
        <f>IF(AND(SUM(BB$27:BB29)=0,COUNT(AP7:AP25)&lt;10),1,0)</f>
        <v>0</v>
      </c>
      <c r="BC30" s="9" t="s">
        <v>37</v>
      </c>
      <c r="BD30" s="9"/>
    </row>
    <row r="31" spans="1:59" x14ac:dyDescent="0.2">
      <c r="A31" t="s">
        <v>11</v>
      </c>
      <c r="N31">
        <f>IF(AND(SUM(N$27:N30)=0,E5=""),1,0)</f>
        <v>0</v>
      </c>
      <c r="O31" s="9" t="s">
        <v>38</v>
      </c>
      <c r="P31" s="9"/>
      <c r="AH31">
        <f>IF(AND(SUM(AH$27:AH30)=0,Y5=""),1,0)</f>
        <v>0</v>
      </c>
      <c r="AI31" s="9" t="s">
        <v>38</v>
      </c>
      <c r="AJ31" s="9"/>
      <c r="BB31">
        <f>IF(AND(SUM(BB$27:BB30)=0,AS5=""),1,0)</f>
        <v>0</v>
      </c>
      <c r="BC31" s="9" t="s">
        <v>38</v>
      </c>
      <c r="BD31" s="9"/>
    </row>
    <row r="32" spans="1:59" x14ac:dyDescent="0.2">
      <c r="B32" t="s">
        <v>13</v>
      </c>
      <c r="N32">
        <f>IF(AND(SUM(N$27:N31)=0,OR(E7="",NOT(ISNUMBER(E7)))),1,0)</f>
        <v>0</v>
      </c>
      <c r="O32" s="9" t="s">
        <v>22</v>
      </c>
      <c r="P32" s="9"/>
      <c r="AH32">
        <f>IF(AND(SUM(AH$27:AH31)=0,OR(Y7="",NOT(ISNUMBER(Y7)))),1,0)</f>
        <v>0</v>
      </c>
      <c r="AI32" s="9" t="s">
        <v>22</v>
      </c>
      <c r="AJ32" s="9"/>
      <c r="BB32">
        <f>IF(AND(SUM(BB$27:BB31)=0,OR(AS7="",NOT(ISNUMBER(AS7)))),1,0)</f>
        <v>0</v>
      </c>
      <c r="BC32" s="9" t="s">
        <v>22</v>
      </c>
      <c r="BD32" s="9"/>
    </row>
    <row r="33" spans="1:56" x14ac:dyDescent="0.2">
      <c r="A33" s="5"/>
      <c r="N33">
        <f>IF(AND(SUM(N$27:N32)=0,NOT(J7),IF(ISERROR(K7),TRUE,ABS(E7-K7)&lt;0.05)),1,0)</f>
        <v>0</v>
      </c>
      <c r="O33" s="9" t="s">
        <v>40</v>
      </c>
      <c r="P33" s="9"/>
      <c r="U33" s="5"/>
      <c r="AH33">
        <f>IF(AND(SUM(AH$27:AH32)=0,NOT(AD7),IF(ISERROR(AE7),TRUE,ABS(Y7-AE7)&lt;0.05)),1,0)</f>
        <v>0</v>
      </c>
      <c r="AI33" s="9" t="s">
        <v>40</v>
      </c>
      <c r="AJ33" s="9"/>
      <c r="AO33" s="5"/>
      <c r="BB33">
        <f>IF(AND(SUM(BB$27:BB32)=0,NOT(AX7),IF(ISERROR(AY7),TRUE,ABS(AS7-AY7)&lt;0.05)),1,0)</f>
        <v>0</v>
      </c>
      <c r="BC33" s="9" t="s">
        <v>40</v>
      </c>
    </row>
    <row r="34" spans="1:56" x14ac:dyDescent="0.2">
      <c r="A34" t="s">
        <v>10</v>
      </c>
      <c r="N34">
        <f>IF(AND(SUM(N$27:N33)=0,NOT(J7)),1,0)</f>
        <v>0</v>
      </c>
      <c r="O34" s="9" t="s">
        <v>23</v>
      </c>
      <c r="P34" s="9"/>
      <c r="AH34">
        <f>IF(AND(SUM(AH$27:AH33)=0,NOT(AD7)),1,0)</f>
        <v>0</v>
      </c>
      <c r="AI34" s="9" t="s">
        <v>23</v>
      </c>
      <c r="AJ34" s="9"/>
      <c r="BB34">
        <f>IF(AND(SUM(BB$27:BB33)=0,NOT(AX7)),1,0)</f>
        <v>0</v>
      </c>
      <c r="BC34" s="9" t="s">
        <v>23</v>
      </c>
      <c r="BD34" s="9"/>
    </row>
    <row r="35" spans="1:56" x14ac:dyDescent="0.2">
      <c r="A35" t="s">
        <v>28</v>
      </c>
      <c r="N35">
        <f>IF(AND(SUM(N$27:N34)=0,OR(H7="",NOT(ISNUMBER(H7)))),1,0)</f>
        <v>0</v>
      </c>
      <c r="O35" s="9" t="s">
        <v>24</v>
      </c>
      <c r="P35" s="9"/>
      <c r="AH35">
        <f>IF(AND(SUM(AH$27:AH34)=0,OR(AB7="",NOT(ISNUMBER(AB7)))),1,0)</f>
        <v>0</v>
      </c>
      <c r="AI35" s="9" t="s">
        <v>24</v>
      </c>
      <c r="AJ35" s="9"/>
      <c r="BB35">
        <f>IF(AND(SUM(BB$27:BB34)=0,OR(AV7="",NOT(ISNUMBER(AV7)))),1,0)</f>
        <v>0</v>
      </c>
      <c r="BC35" s="9" t="s">
        <v>24</v>
      </c>
      <c r="BD35" s="9"/>
    </row>
    <row r="36" spans="1:56" x14ac:dyDescent="0.2">
      <c r="B36" t="s">
        <v>12</v>
      </c>
      <c r="N36">
        <f t="array" ref="N36">IF(AND(SUM(N$27:N35)=0,NOT(M7),IF(ISERROR(O7),TRUE,ABS(O7-H7)&lt;0.05)),1,0)</f>
        <v>0</v>
      </c>
      <c r="O36" s="9" t="s">
        <v>41</v>
      </c>
      <c r="P36" s="9"/>
      <c r="AH36">
        <f t="array" ref="AH36">IF(AND(SUM(AH$27:AH35)=0,NOT(AG7),IF(ISERROR(AI7),TRUE,ABS(AI7-AB7)&lt;0.05)),1,0)</f>
        <v>0</v>
      </c>
      <c r="AI36" s="9" t="s">
        <v>41</v>
      </c>
      <c r="BB36">
        <f t="array" ref="BB36">IF(AND(SUM(BB$27:BB35)=0,NOT(BA7),IF(ISERROR(BC7),TRUE,ABS(BC7-AV7)&lt;0.05)),1,0)</f>
        <v>0</v>
      </c>
      <c r="BC36" s="9" t="s">
        <v>41</v>
      </c>
      <c r="BD36" s="9"/>
    </row>
    <row r="37" spans="1:56" x14ac:dyDescent="0.2">
      <c r="N37">
        <f>IF(AND(SUM(N$27:N36)=0,NOT(M7),IF(ISERROR(Q7),TRUE,Q7&gt;1)),1,0)</f>
        <v>0</v>
      </c>
      <c r="O37" s="9" t="s">
        <v>25</v>
      </c>
      <c r="AH37">
        <f>IF(AND(SUM(AH$27:AH36)=0,NOT(AG7),IF(ISERROR(AK7),TRUE,AK7&gt;1)),1,0)</f>
        <v>0</v>
      </c>
      <c r="AI37" s="9" t="s">
        <v>25</v>
      </c>
      <c r="BB37">
        <f>IF(AND(SUM(BB$27:BB36)=0,NOT(BA7),IF(ISERROR(BE7),TRUE,BE7&gt;1)),1,0)</f>
        <v>0</v>
      </c>
      <c r="BC37" s="9" t="s">
        <v>25</v>
      </c>
    </row>
    <row r="38" spans="1:56" x14ac:dyDescent="0.2">
      <c r="N38">
        <f>IF(AND(SUM(N$27:N37)=0,M7,M8),0,1)</f>
        <v>1</v>
      </c>
      <c r="O38" s="9" t="s">
        <v>36</v>
      </c>
      <c r="AH38">
        <f>IF(AND(SUM(AH$27:AH37)=0,AG7,AG8),0,1)</f>
        <v>1</v>
      </c>
      <c r="AI38" s="9" t="s">
        <v>36</v>
      </c>
      <c r="BB38">
        <f>IF(AND(SUM(BB$27:BB37)=0,BA7,BA8),0,1)</f>
        <v>1</v>
      </c>
      <c r="BC38" s="9" t="s">
        <v>36</v>
      </c>
    </row>
    <row r="39" spans="1:56" x14ac:dyDescent="0.2">
      <c r="N39">
        <f>IF(SUM(N$27:N38)=0,1,0)</f>
        <v>0</v>
      </c>
      <c r="O39" s="9" t="s">
        <v>26</v>
      </c>
      <c r="AH39">
        <f>IF(SUM(AH$27:AH38)=0,1,0)</f>
        <v>0</v>
      </c>
      <c r="AI39" s="9" t="s">
        <v>26</v>
      </c>
      <c r="BB39">
        <f>IF(SUM(BB$27:BB38)=0,1,0)</f>
        <v>0</v>
      </c>
      <c r="BC39" s="9" t="s">
        <v>26</v>
      </c>
    </row>
  </sheetData>
  <sheetProtection algorithmName="SHA-512" hashValue="9psyrukmCfj31PYrg7uh2BwEb2ifsOl+8TBz3jnL35s2LXet9dEjJA26RBvwDX6KU6QsjbTIgc9U3q7z6OgyrA==" saltValue="jZnAtT5VZTARIO/XlxQ0vw==" spinCount="100000" sheet="1" selectLockedCells="1"/>
  <mergeCells count="243">
    <mergeCell ref="A2:S2"/>
    <mergeCell ref="U2:AM2"/>
    <mergeCell ref="AO2:BG2"/>
    <mergeCell ref="A7:A8"/>
    <mergeCell ref="A9:A10"/>
    <mergeCell ref="A11:A12"/>
    <mergeCell ref="Z7:Z8"/>
    <mergeCell ref="AC7:AC8"/>
    <mergeCell ref="Y9:Y10"/>
    <mergeCell ref="Z9:Z10"/>
    <mergeCell ref="W9:W10"/>
    <mergeCell ref="X9:X10"/>
    <mergeCell ref="Z11:Z12"/>
    <mergeCell ref="AC11:AC12"/>
    <mergeCell ref="U7:U8"/>
    <mergeCell ref="V7:V8"/>
    <mergeCell ref="W7:W8"/>
    <mergeCell ref="X7:X8"/>
    <mergeCell ref="Y7:Y8"/>
    <mergeCell ref="U9:U10"/>
    <mergeCell ref="V9:V10"/>
    <mergeCell ref="AQ7:AQ8"/>
    <mergeCell ref="AR7:AR8"/>
    <mergeCell ref="AS7:AS8"/>
    <mergeCell ref="B21:B22"/>
    <mergeCell ref="B23:B24"/>
    <mergeCell ref="A13:A14"/>
    <mergeCell ref="A15:A16"/>
    <mergeCell ref="A17:A18"/>
    <mergeCell ref="A19:A20"/>
    <mergeCell ref="A21:A22"/>
    <mergeCell ref="A23:A24"/>
    <mergeCell ref="C21:C22"/>
    <mergeCell ref="C23:C24"/>
    <mergeCell ref="A25:A26"/>
    <mergeCell ref="B7:B8"/>
    <mergeCell ref="B9:B10"/>
    <mergeCell ref="B11:B12"/>
    <mergeCell ref="B13:B14"/>
    <mergeCell ref="B15:B16"/>
    <mergeCell ref="B17:B18"/>
    <mergeCell ref="B19:B20"/>
    <mergeCell ref="E21:E22"/>
    <mergeCell ref="E23:E24"/>
    <mergeCell ref="B25:B26"/>
    <mergeCell ref="C7:C8"/>
    <mergeCell ref="C9:C10"/>
    <mergeCell ref="C11:C12"/>
    <mergeCell ref="C13:C14"/>
    <mergeCell ref="C15:C16"/>
    <mergeCell ref="C17:C18"/>
    <mergeCell ref="C19:C20"/>
    <mergeCell ref="D21:D22"/>
    <mergeCell ref="D23:D24"/>
    <mergeCell ref="C25:C26"/>
    <mergeCell ref="E7:E8"/>
    <mergeCell ref="E9:E10"/>
    <mergeCell ref="E11:E12"/>
    <mergeCell ref="F23:F24"/>
    <mergeCell ref="E25:E26"/>
    <mergeCell ref="D7:D8"/>
    <mergeCell ref="D9:D10"/>
    <mergeCell ref="D11:D12"/>
    <mergeCell ref="D13:D14"/>
    <mergeCell ref="D15:D16"/>
    <mergeCell ref="D17:D18"/>
    <mergeCell ref="D19:D20"/>
    <mergeCell ref="I21:I22"/>
    <mergeCell ref="I23:I24"/>
    <mergeCell ref="D25:D26"/>
    <mergeCell ref="F7:F8"/>
    <mergeCell ref="F9:F10"/>
    <mergeCell ref="F11:F12"/>
    <mergeCell ref="F13:F14"/>
    <mergeCell ref="F15:F16"/>
    <mergeCell ref="F17:F18"/>
    <mergeCell ref="F19:F20"/>
    <mergeCell ref="F25:F26"/>
    <mergeCell ref="I7:I8"/>
    <mergeCell ref="I9:I10"/>
    <mergeCell ref="I11:I12"/>
    <mergeCell ref="I13:I14"/>
    <mergeCell ref="I15:I16"/>
    <mergeCell ref="I17:I18"/>
    <mergeCell ref="I19:I20"/>
    <mergeCell ref="I25:I26"/>
    <mergeCell ref="E13:E14"/>
    <mergeCell ref="E15:E16"/>
    <mergeCell ref="E17:E18"/>
    <mergeCell ref="E19:E20"/>
    <mergeCell ref="F21:F22"/>
    <mergeCell ref="U13:U14"/>
    <mergeCell ref="V13:V14"/>
    <mergeCell ref="W13:W14"/>
    <mergeCell ref="X13:X14"/>
    <mergeCell ref="Y13:Y14"/>
    <mergeCell ref="Z13:Z14"/>
    <mergeCell ref="AC9:AC10"/>
    <mergeCell ref="U11:U12"/>
    <mergeCell ref="V11:V12"/>
    <mergeCell ref="W11:W12"/>
    <mergeCell ref="X11:X12"/>
    <mergeCell ref="Y11:Y12"/>
    <mergeCell ref="AC13:AC14"/>
    <mergeCell ref="AC17:AC18"/>
    <mergeCell ref="U19:U20"/>
    <mergeCell ref="V19:V20"/>
    <mergeCell ref="W19:W20"/>
    <mergeCell ref="X19:X20"/>
    <mergeCell ref="Y19:Y20"/>
    <mergeCell ref="AC21:AC22"/>
    <mergeCell ref="U15:U16"/>
    <mergeCell ref="V15:V16"/>
    <mergeCell ref="W15:W16"/>
    <mergeCell ref="X15:X16"/>
    <mergeCell ref="Y15:Y16"/>
    <mergeCell ref="Z15:Z16"/>
    <mergeCell ref="AC15:AC16"/>
    <mergeCell ref="V17:V18"/>
    <mergeCell ref="W17:W18"/>
    <mergeCell ref="X17:X18"/>
    <mergeCell ref="Y17:Y18"/>
    <mergeCell ref="Z17:Z18"/>
    <mergeCell ref="W21:W22"/>
    <mergeCell ref="X21:X22"/>
    <mergeCell ref="Y21:Y22"/>
    <mergeCell ref="Z21:Z22"/>
    <mergeCell ref="AS11:AS12"/>
    <mergeCell ref="AT11:AT12"/>
    <mergeCell ref="AW11:AW12"/>
    <mergeCell ref="U25:U26"/>
    <mergeCell ref="V25:V26"/>
    <mergeCell ref="W25:W26"/>
    <mergeCell ref="X25:X26"/>
    <mergeCell ref="Y25:Y26"/>
    <mergeCell ref="Z25:Z26"/>
    <mergeCell ref="AC25:AC26"/>
    <mergeCell ref="AO11:AO12"/>
    <mergeCell ref="AP11:AP12"/>
    <mergeCell ref="AO13:AO14"/>
    <mergeCell ref="AP13:AP14"/>
    <mergeCell ref="AO21:AO22"/>
    <mergeCell ref="AP21:AP22"/>
    <mergeCell ref="AP25:AP26"/>
    <mergeCell ref="U23:U24"/>
    <mergeCell ref="V23:V24"/>
    <mergeCell ref="W23:W24"/>
    <mergeCell ref="X23:X24"/>
    <mergeCell ref="Y23:Y24"/>
    <mergeCell ref="Z23:Z24"/>
    <mergeCell ref="AC23:AC24"/>
    <mergeCell ref="AT7:AT8"/>
    <mergeCell ref="AW7:AW8"/>
    <mergeCell ref="AO9:AO10"/>
    <mergeCell ref="AP9:AP10"/>
    <mergeCell ref="AQ9:AQ10"/>
    <mergeCell ref="AR9:AR10"/>
    <mergeCell ref="AS9:AS10"/>
    <mergeCell ref="AT9:AT10"/>
    <mergeCell ref="AW9:AW10"/>
    <mergeCell ref="AO7:AO8"/>
    <mergeCell ref="AP7:AP8"/>
    <mergeCell ref="AS13:AS14"/>
    <mergeCell ref="AT13:AT14"/>
    <mergeCell ref="AW13:AW14"/>
    <mergeCell ref="AT17:AT18"/>
    <mergeCell ref="AW17:AW18"/>
    <mergeCell ref="AO15:AO16"/>
    <mergeCell ref="AP15:AP16"/>
    <mergeCell ref="AQ15:AQ16"/>
    <mergeCell ref="AR15:AR16"/>
    <mergeCell ref="AS15:AS16"/>
    <mergeCell ref="AT15:AT16"/>
    <mergeCell ref="AS23:AS24"/>
    <mergeCell ref="AT23:AT24"/>
    <mergeCell ref="AQ19:AQ20"/>
    <mergeCell ref="AR19:AR20"/>
    <mergeCell ref="AS19:AS20"/>
    <mergeCell ref="AT19:AT20"/>
    <mergeCell ref="AW15:AW16"/>
    <mergeCell ref="AO17:AO18"/>
    <mergeCell ref="AP17:AP18"/>
    <mergeCell ref="AQ17:AQ18"/>
    <mergeCell ref="AR17:AR18"/>
    <mergeCell ref="AS17:AS18"/>
    <mergeCell ref="AW19:AW20"/>
    <mergeCell ref="S25:S26"/>
    <mergeCell ref="AM7:AM8"/>
    <mergeCell ref="AM9:AM10"/>
    <mergeCell ref="AM11:AM12"/>
    <mergeCell ref="AM13:AM14"/>
    <mergeCell ref="AM15:AM16"/>
    <mergeCell ref="AM17:AM18"/>
    <mergeCell ref="AQ21:AQ22"/>
    <mergeCell ref="AR21:AR22"/>
    <mergeCell ref="AO19:AO20"/>
    <mergeCell ref="AP19:AP20"/>
    <mergeCell ref="AO23:AO24"/>
    <mergeCell ref="AP23:AP24"/>
    <mergeCell ref="AQ23:AQ24"/>
    <mergeCell ref="AR23:AR24"/>
    <mergeCell ref="AQ13:AQ14"/>
    <mergeCell ref="AR13:AR14"/>
    <mergeCell ref="AQ11:AQ12"/>
    <mergeCell ref="AR11:AR12"/>
    <mergeCell ref="U21:U22"/>
    <mergeCell ref="V21:V22"/>
    <mergeCell ref="Z19:Z20"/>
    <mergeCell ref="AC19:AC20"/>
    <mergeCell ref="U17:U18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BG25:BG26"/>
    <mergeCell ref="AM19:AM20"/>
    <mergeCell ref="AM21:AM22"/>
    <mergeCell ref="AM23:AM24"/>
    <mergeCell ref="AM25:AM26"/>
    <mergeCell ref="AW23:AW24"/>
    <mergeCell ref="AO25:AO26"/>
    <mergeCell ref="BG7:BG8"/>
    <mergeCell ref="BG9:BG10"/>
    <mergeCell ref="BG11:BG12"/>
    <mergeCell ref="BG13:BG14"/>
    <mergeCell ref="BG15:BG16"/>
    <mergeCell ref="BG17:BG18"/>
    <mergeCell ref="BG19:BG20"/>
    <mergeCell ref="BG21:BG22"/>
    <mergeCell ref="BG23:BG24"/>
    <mergeCell ref="AQ25:AQ26"/>
    <mergeCell ref="AR25:AR26"/>
    <mergeCell ref="AS25:AS26"/>
    <mergeCell ref="AT25:AT26"/>
    <mergeCell ref="AW25:AW26"/>
    <mergeCell ref="AS21:AS22"/>
    <mergeCell ref="AT21:AT22"/>
    <mergeCell ref="AW21:AW22"/>
  </mergeCells>
  <phoneticPr fontId="0" type="noConversion"/>
  <conditionalFormatting sqref="C28">
    <cfRule type="cellIs" dxfId="23" priority="33" stopIfTrue="1" operator="equal">
      <formula>"CORRECT"</formula>
    </cfRule>
  </conditionalFormatting>
  <conditionalFormatting sqref="E7 H7:H8">
    <cfRule type="expression" dxfId="22" priority="30" stopIfTrue="1">
      <formula>OR(ISBLANK(E7),ISERROR(J7))</formula>
    </cfRule>
    <cfRule type="expression" dxfId="21" priority="31" stopIfTrue="1">
      <formula>J7</formula>
    </cfRule>
    <cfRule type="expression" dxfId="20" priority="32" stopIfTrue="1">
      <formula>NOT(J7)</formula>
    </cfRule>
  </conditionalFormatting>
  <conditionalFormatting sqref="X28">
    <cfRule type="expression" dxfId="19" priority="20" stopIfTrue="1">
      <formula>($W$28="CORRECT")</formula>
    </cfRule>
  </conditionalFormatting>
  <conditionalFormatting sqref="Y28">
    <cfRule type="expression" dxfId="18" priority="19" stopIfTrue="1">
      <formula>($W$28="CORRECT")</formula>
    </cfRule>
  </conditionalFormatting>
  <conditionalFormatting sqref="D28">
    <cfRule type="expression" dxfId="17" priority="18" stopIfTrue="1">
      <formula>($C$28="CORRECT")</formula>
    </cfRule>
  </conditionalFormatting>
  <conditionalFormatting sqref="E28">
    <cfRule type="expression" dxfId="16" priority="17" stopIfTrue="1">
      <formula>($C$28="CORRECT")</formula>
    </cfRule>
  </conditionalFormatting>
  <conditionalFormatting sqref="AR28">
    <cfRule type="expression" dxfId="15" priority="16" stopIfTrue="1">
      <formula>($AQ$28="CORRECT")</formula>
    </cfRule>
  </conditionalFormatting>
  <conditionalFormatting sqref="AS28">
    <cfRule type="expression" dxfId="14" priority="15" stopIfTrue="1">
      <formula>($AQ$28="CORRECT")</formula>
    </cfRule>
  </conditionalFormatting>
  <conditionalFormatting sqref="Y7">
    <cfRule type="expression" dxfId="13" priority="12" stopIfTrue="1">
      <formula>OR(ISBLANK(Y7),ISERROR(AD7))</formula>
    </cfRule>
    <cfRule type="expression" dxfId="12" priority="13" stopIfTrue="1">
      <formula>AD7</formula>
    </cfRule>
    <cfRule type="expression" dxfId="11" priority="14" stopIfTrue="1">
      <formula>NOT(AD7)</formula>
    </cfRule>
  </conditionalFormatting>
  <conditionalFormatting sqref="AS7">
    <cfRule type="expression" dxfId="10" priority="9" stopIfTrue="1">
      <formula>OR(ISBLANK(AS7),ISERROR(AX7))</formula>
    </cfRule>
    <cfRule type="expression" dxfId="9" priority="10" stopIfTrue="1">
      <formula>AX7</formula>
    </cfRule>
    <cfRule type="expression" dxfId="8" priority="11" stopIfTrue="1">
      <formula>NOT(AX7)</formula>
    </cfRule>
  </conditionalFormatting>
  <conditionalFormatting sqref="W28">
    <cfRule type="cellIs" dxfId="7" priority="8" stopIfTrue="1" operator="equal">
      <formula>"CORRECT"</formula>
    </cfRule>
  </conditionalFormatting>
  <conditionalFormatting sqref="AQ28">
    <cfRule type="cellIs" dxfId="6" priority="7" stopIfTrue="1" operator="equal">
      <formula>"CORRECT"</formula>
    </cfRule>
  </conditionalFormatting>
  <conditionalFormatting sqref="AB7:AB8">
    <cfRule type="expression" dxfId="5" priority="4" stopIfTrue="1">
      <formula>OR(ISBLANK(AB7),ISERROR(AG7))</formula>
    </cfRule>
    <cfRule type="expression" dxfId="4" priority="5" stopIfTrue="1">
      <formula>AG7</formula>
    </cfRule>
    <cfRule type="expression" dxfId="3" priority="6" stopIfTrue="1">
      <formula>NOT(AG7)</formula>
    </cfRule>
  </conditionalFormatting>
  <conditionalFormatting sqref="AV7:AV8">
    <cfRule type="expression" dxfId="2" priority="1" stopIfTrue="1">
      <formula>OR(ISBLANK(AV7),ISERROR(BA7))</formula>
    </cfRule>
    <cfRule type="expression" dxfId="1" priority="2" stopIfTrue="1">
      <formula>BA7</formula>
    </cfRule>
    <cfRule type="expression" dxfId="0" priority="3" stopIfTrue="1">
      <formula>NOT(BA7)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</vt:lpstr>
    </vt:vector>
  </TitlesOfParts>
  <Company>East Stroudsburg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Computing</dc:creator>
  <cp:lastModifiedBy>Robert Cohen</cp:lastModifiedBy>
  <cp:lastPrinted>2019-02-08T14:43:58Z</cp:lastPrinted>
  <dcterms:created xsi:type="dcterms:W3CDTF">2005-12-26T19:16:22Z</dcterms:created>
  <dcterms:modified xsi:type="dcterms:W3CDTF">2023-03-01T14:35:21Z</dcterms:modified>
</cp:coreProperties>
</file>